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2023_CAMILO_PUBLICAC_PAGINA\2023\2023_3.EJECUCIONES\"/>
    </mc:Choice>
  </mc:AlternateContent>
  <xr:revisionPtr revIDLastSave="0" documentId="13_ncr:1_{0DBD9306-83BE-4D89-81F7-488BF9351434}" xr6:coauthVersionLast="47" xr6:coauthVersionMax="47" xr10:uidLastSave="{00000000-0000-0000-0000-000000000000}"/>
  <workbookProtection workbookAlgorithmName="SHA-512" workbookHashValue="zTGcQpoyoaxRmM3os7oxTsTNfW55rI7pKMPagHdWbCdZLrOl2BgUxQ39hd6NJxxSNmXmYH5rUfwjGI9CaWdt5A==" workbookSaltValue="MaQFKIdZjm2DWL8yfrah8w==" workbookSpinCount="100000" lockStructure="1"/>
  <bookViews>
    <workbookView xWindow="-120" yWindow="-120" windowWidth="29040" windowHeight="15720" tabRatio="842" firstSheet="1" activeTab="3" xr2:uid="{ED405CBD-2638-4493-94A9-25E6480E1209}"/>
  </bookViews>
  <sheets>
    <sheet name="indices" sheetId="29" state="hidden" r:id="rId1"/>
    <sheet name="ejec_cuatri" sheetId="3" r:id="rId2"/>
    <sheet name="ord_12Xcuatri" sheetId="31" r:id="rId3"/>
    <sheet name="INC_x_cuatri" sheetId="35" r:id="rId4"/>
    <sheet name="deflactado." sheetId="28" state="hidden" r:id="rId5"/>
    <sheet name="spiXcuatri" sheetId="30" state="hidden" r:id="rId6"/>
    <sheet name="2012_i" sheetId="6" state="hidden" r:id="rId7"/>
    <sheet name="2012_g" sheetId="7" state="hidden" r:id="rId8"/>
    <sheet name="2013_i" sheetId="8" state="hidden" r:id="rId9"/>
    <sheet name="2013_g" sheetId="9" state="hidden" r:id="rId10"/>
    <sheet name="2014_i" sheetId="10" state="hidden" r:id="rId11"/>
    <sheet name="2014_g" sheetId="11" state="hidden" r:id="rId12"/>
    <sheet name="2015_i" sheetId="12" state="hidden" r:id="rId13"/>
    <sheet name="2015_g" sheetId="13" state="hidden" r:id="rId14"/>
    <sheet name="2016_i" sheetId="14" state="hidden" r:id="rId15"/>
    <sheet name="2016_g" sheetId="15" state="hidden" r:id="rId16"/>
    <sheet name="2017_i" sheetId="16" state="hidden" r:id="rId17"/>
    <sheet name="2017_g" sheetId="17" state="hidden" r:id="rId18"/>
    <sheet name="2018_i" sheetId="18" state="hidden" r:id="rId19"/>
    <sheet name="2018_g" sheetId="19" state="hidden" r:id="rId20"/>
    <sheet name="2019_i" sheetId="20" state="hidden" r:id="rId21"/>
    <sheet name="2019_g" sheetId="21" state="hidden" r:id="rId22"/>
    <sheet name="2020_i" sheetId="22" state="hidden" r:id="rId23"/>
    <sheet name="2020_g" sheetId="23" state="hidden" r:id="rId24"/>
    <sheet name="2021_i" sheetId="24" state="hidden" r:id="rId25"/>
    <sheet name="2021_g" sheetId="25" state="hidden" r:id="rId26"/>
    <sheet name="2022_i" sheetId="26" state="hidden" r:id="rId27"/>
    <sheet name="2022_g" sheetId="27" state="hidden" r:id="rId28"/>
    <sheet name="2023_i" sheetId="36" state="hidden" r:id="rId29"/>
    <sheet name="2023_g" sheetId="37" state="hidden" r:id="rId30"/>
    <sheet name="parametros" sheetId="38" state="hidden" r:id="rId31"/>
    <sheet name="conVr_dctos" sheetId="32" state="hidden" r:id="rId32"/>
  </sheets>
  <externalReferences>
    <externalReference r:id="rId33"/>
    <externalReference r:id="rId34"/>
  </externalReferences>
  <definedNames>
    <definedName name="_xlnm._FilterDatabase" localSheetId="7" hidden="1">'2012_g'!$A$1:$AI$60</definedName>
    <definedName name="_xlnm._FilterDatabase" localSheetId="6" hidden="1">'2012_i'!$A$1:$V$22</definedName>
    <definedName name="_xlnm._FilterDatabase" localSheetId="9" hidden="1">'2013_g'!$A$1:$AI$70</definedName>
    <definedName name="_xlnm._FilterDatabase" localSheetId="8" hidden="1">'2013_i'!$A$1:$V$31</definedName>
    <definedName name="_xlnm._FilterDatabase" localSheetId="11" hidden="1">'2014_g'!$A$1:$AI$84</definedName>
    <definedName name="_xlnm._FilterDatabase" localSheetId="10" hidden="1">'2014_i'!$A$1:$V$38</definedName>
    <definedName name="_xlnm._FilterDatabase" localSheetId="13" hidden="1">'2015_g'!$A$1:$AI$79</definedName>
    <definedName name="_xlnm._FilterDatabase" localSheetId="12" hidden="1">'2015_i'!$A$1:$V$26</definedName>
    <definedName name="_xlnm._FilterDatabase" localSheetId="15" hidden="1">'2016_g'!$A$1:$AI$59</definedName>
    <definedName name="_xlnm._FilterDatabase" localSheetId="14" hidden="1">'2016_i'!$A$1:$V$20</definedName>
    <definedName name="_xlnm._FilterDatabase" localSheetId="17" hidden="1">'2017_g'!$A$1:$AI$69</definedName>
    <definedName name="_xlnm._FilterDatabase" localSheetId="16" hidden="1">'2017_i'!$A$1:$V$22</definedName>
    <definedName name="_xlnm._FilterDatabase" localSheetId="19" hidden="1">'2018_g'!$A$1:$AI$77</definedName>
    <definedName name="_xlnm._FilterDatabase" localSheetId="18" hidden="1">'2018_i'!$A$1:$V$16</definedName>
    <definedName name="_xlnm._FilterDatabase" localSheetId="21" hidden="1">'2019_g'!$A$1:$AM$63</definedName>
    <definedName name="_xlnm._FilterDatabase" localSheetId="20" hidden="1">'2019_i'!$A$1:$AH$14</definedName>
    <definedName name="_xlnm._FilterDatabase" localSheetId="23" hidden="1">'2020_g'!$A$1:$AN$65</definedName>
    <definedName name="_xlnm._FilterDatabase" localSheetId="22" hidden="1">'2020_i'!$A$1:$AG$14</definedName>
    <definedName name="_xlnm._FilterDatabase" localSheetId="25" hidden="1">'2021_g'!$A$1:$AM$122</definedName>
    <definedName name="_xlnm._FilterDatabase" localSheetId="24" hidden="1">'2021_i'!$A$1:$N$15</definedName>
    <definedName name="_xlnm._FilterDatabase" localSheetId="27" hidden="1">'2022_g'!$A$1:$AM$141</definedName>
    <definedName name="_xlnm._FilterDatabase" localSheetId="26" hidden="1">'2022_i'!$A$1:$N$14</definedName>
    <definedName name="_xlnm._FilterDatabase" localSheetId="29" hidden="1">'2023_g'!$A$1:$AM$134</definedName>
    <definedName name="_xlnm._FilterDatabase" localSheetId="28" hidden="1">'2023_i'!$A$1:$O$14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36" l="1"/>
  <c r="N16" i="36"/>
  <c r="M16" i="36"/>
  <c r="L16" i="36"/>
  <c r="K16" i="36"/>
  <c r="J16" i="36"/>
  <c r="H16" i="36"/>
  <c r="G16" i="36"/>
  <c r="F16" i="36"/>
  <c r="I14" i="36"/>
  <c r="I13" i="36"/>
  <c r="I12" i="36"/>
  <c r="I11" i="36"/>
  <c r="I10" i="36"/>
  <c r="I9" i="36"/>
  <c r="I8" i="36"/>
  <c r="I7" i="36"/>
  <c r="I6" i="36"/>
  <c r="I5" i="36"/>
  <c r="I4" i="36"/>
  <c r="I3" i="36"/>
  <c r="I2" i="36"/>
  <c r="AH140" i="37"/>
  <c r="AG140" i="37"/>
  <c r="AF140" i="37"/>
  <c r="AE140" i="37"/>
  <c r="AD140" i="37"/>
  <c r="AC140" i="37"/>
  <c r="AB140" i="37"/>
  <c r="AA140" i="37"/>
  <c r="Z140" i="37"/>
  <c r="Y140" i="37"/>
  <c r="X140" i="37"/>
  <c r="W140" i="37"/>
  <c r="V140" i="37"/>
  <c r="U140" i="37"/>
  <c r="T140" i="37"/>
  <c r="S140" i="37"/>
  <c r="R140" i="37"/>
  <c r="Q140" i="37"/>
  <c r="AH138" i="37"/>
  <c r="AG138" i="37"/>
  <c r="AF138" i="37"/>
  <c r="AE138" i="37"/>
  <c r="AD138" i="37"/>
  <c r="AC138" i="37"/>
  <c r="AB138" i="37"/>
  <c r="AA138" i="37"/>
  <c r="Z138" i="37"/>
  <c r="Y138" i="37"/>
  <c r="X138" i="37"/>
  <c r="W138" i="37"/>
  <c r="V138" i="37"/>
  <c r="U138" i="37"/>
  <c r="T138" i="37"/>
  <c r="S138" i="37"/>
  <c r="R138" i="37"/>
  <c r="Q138" i="37"/>
  <c r="AH136" i="37"/>
  <c r="AG136" i="37"/>
  <c r="AF136" i="37"/>
  <c r="AE136" i="37"/>
  <c r="AD136" i="37"/>
  <c r="AC136" i="37"/>
  <c r="AB136" i="37"/>
  <c r="AA136" i="37"/>
  <c r="Z136" i="37"/>
  <c r="Y136" i="37"/>
  <c r="X136" i="37"/>
  <c r="W136" i="37"/>
  <c r="V136" i="37"/>
  <c r="U136" i="37"/>
  <c r="T136" i="37"/>
  <c r="S136" i="37"/>
  <c r="R136" i="37"/>
  <c r="Q136" i="37"/>
  <c r="AK134" i="37"/>
  <c r="AJ134" i="37"/>
  <c r="AI134" i="37"/>
  <c r="AK133" i="37"/>
  <c r="AJ133" i="37"/>
  <c r="AI133" i="37"/>
  <c r="AK132" i="37"/>
  <c r="AJ132" i="37"/>
  <c r="AI132" i="37"/>
  <c r="AK131" i="37"/>
  <c r="AJ131" i="37"/>
  <c r="AI131" i="37"/>
  <c r="AK130" i="37"/>
  <c r="AJ130" i="37"/>
  <c r="AI130" i="37"/>
  <c r="AK129" i="37"/>
  <c r="AJ129" i="37"/>
  <c r="AI129" i="37"/>
  <c r="AK128" i="37"/>
  <c r="AJ128" i="37"/>
  <c r="AI128" i="37"/>
  <c r="AK127" i="37"/>
  <c r="AJ127" i="37"/>
  <c r="AI127" i="37"/>
  <c r="AK126" i="37"/>
  <c r="AJ126" i="37"/>
  <c r="AI126" i="37"/>
  <c r="AK125" i="37"/>
  <c r="AJ125" i="37"/>
  <c r="AI125" i="37"/>
  <c r="AK124" i="37"/>
  <c r="AJ124" i="37"/>
  <c r="AI124" i="37"/>
  <c r="AK123" i="37"/>
  <c r="AJ123" i="37"/>
  <c r="AI123" i="37"/>
  <c r="AK122" i="37"/>
  <c r="AJ122" i="37"/>
  <c r="AI122" i="37"/>
  <c r="AK121" i="37"/>
  <c r="AJ121" i="37"/>
  <c r="AI121" i="37"/>
  <c r="AK120" i="37"/>
  <c r="AJ120" i="37"/>
  <c r="AI120" i="37"/>
  <c r="AK119" i="37"/>
  <c r="AJ119" i="37"/>
  <c r="AI119" i="37"/>
  <c r="AK118" i="37"/>
  <c r="AJ118" i="37"/>
  <c r="AI118" i="37"/>
  <c r="AK117" i="37"/>
  <c r="AJ117" i="37"/>
  <c r="AI117" i="37"/>
  <c r="AK116" i="37"/>
  <c r="AJ116" i="37"/>
  <c r="AI116" i="37"/>
  <c r="AK115" i="37"/>
  <c r="AJ115" i="37"/>
  <c r="AI115" i="37"/>
  <c r="AK114" i="37"/>
  <c r="AJ114" i="37"/>
  <c r="AI114" i="37"/>
  <c r="AK113" i="37"/>
  <c r="AJ113" i="37"/>
  <c r="AI113" i="37"/>
  <c r="AK112" i="37"/>
  <c r="AJ112" i="37"/>
  <c r="AI112" i="37"/>
  <c r="AK111" i="37"/>
  <c r="AJ111" i="37"/>
  <c r="AI111" i="37"/>
  <c r="AK110" i="37"/>
  <c r="AJ110" i="37"/>
  <c r="AI110" i="37"/>
  <c r="AK109" i="37"/>
  <c r="AJ109" i="37"/>
  <c r="AI109" i="37"/>
  <c r="AK108" i="37"/>
  <c r="AJ108" i="37"/>
  <c r="AI108" i="37"/>
  <c r="AK107" i="37"/>
  <c r="AJ107" i="37"/>
  <c r="AI107" i="37"/>
  <c r="AK106" i="37"/>
  <c r="AJ106" i="37"/>
  <c r="AI106" i="37"/>
  <c r="AK105" i="37"/>
  <c r="AJ105" i="37"/>
  <c r="AI105" i="37"/>
  <c r="AK104" i="37"/>
  <c r="AJ104" i="37"/>
  <c r="AI104" i="37"/>
  <c r="AK103" i="37"/>
  <c r="AJ103" i="37"/>
  <c r="AI103" i="37"/>
  <c r="AK102" i="37"/>
  <c r="AJ102" i="37"/>
  <c r="AI102" i="37"/>
  <c r="AK101" i="37"/>
  <c r="AJ101" i="37"/>
  <c r="AI101" i="37"/>
  <c r="AK100" i="37"/>
  <c r="AJ100" i="37"/>
  <c r="AI100" i="37"/>
  <c r="AK99" i="37"/>
  <c r="AJ99" i="37"/>
  <c r="AI99" i="37"/>
  <c r="AK98" i="37"/>
  <c r="AJ98" i="37"/>
  <c r="AI98" i="37"/>
  <c r="AK97" i="37"/>
  <c r="AJ97" i="37"/>
  <c r="AI97" i="37"/>
  <c r="AK96" i="37"/>
  <c r="AJ96" i="37"/>
  <c r="AI96" i="37"/>
  <c r="AK95" i="37"/>
  <c r="AJ95" i="37"/>
  <c r="AI95" i="37"/>
  <c r="AK94" i="37"/>
  <c r="AJ94" i="37"/>
  <c r="AI94" i="37"/>
  <c r="AK93" i="37"/>
  <c r="AJ93" i="37"/>
  <c r="AI93" i="37"/>
  <c r="AK92" i="37"/>
  <c r="AJ92" i="37"/>
  <c r="AI92" i="37"/>
  <c r="AK91" i="37"/>
  <c r="AK140" i="37" s="1"/>
  <c r="AJ91" i="37"/>
  <c r="AI91" i="37"/>
  <c r="AK90" i="37"/>
  <c r="AJ90" i="37"/>
  <c r="AI90" i="37"/>
  <c r="AK89" i="37"/>
  <c r="AJ89" i="37"/>
  <c r="AI89" i="37"/>
  <c r="AK88" i="37"/>
  <c r="AJ88" i="37"/>
  <c r="AI88" i="37"/>
  <c r="AK87" i="37"/>
  <c r="AJ87" i="37"/>
  <c r="AI87" i="37"/>
  <c r="AK86" i="37"/>
  <c r="AJ86" i="37"/>
  <c r="AI86" i="37"/>
  <c r="AK85" i="37"/>
  <c r="AJ85" i="37"/>
  <c r="AI85" i="37"/>
  <c r="AK84" i="37"/>
  <c r="AJ84" i="37"/>
  <c r="AI84" i="37"/>
  <c r="AK83" i="37"/>
  <c r="AJ83" i="37"/>
  <c r="AI83" i="37"/>
  <c r="AK82" i="37"/>
  <c r="AJ82" i="37"/>
  <c r="AI82" i="37"/>
  <c r="AK81" i="37"/>
  <c r="AJ81" i="37"/>
  <c r="AI81" i="37"/>
  <c r="AK80" i="37"/>
  <c r="AJ80" i="37"/>
  <c r="AI80" i="37"/>
  <c r="AK79" i="37"/>
  <c r="AJ79" i="37"/>
  <c r="AI79" i="37"/>
  <c r="AK78" i="37"/>
  <c r="AJ78" i="37"/>
  <c r="AI78" i="37"/>
  <c r="AK77" i="37"/>
  <c r="AJ77" i="37"/>
  <c r="AI77" i="37"/>
  <c r="AK76" i="37"/>
  <c r="AJ76" i="37"/>
  <c r="AI76" i="37"/>
  <c r="AK75" i="37"/>
  <c r="AJ75" i="37"/>
  <c r="AI75" i="37"/>
  <c r="AK74" i="37"/>
  <c r="AJ74" i="37"/>
  <c r="AI74" i="37"/>
  <c r="AK73" i="37"/>
  <c r="AJ73" i="37"/>
  <c r="AI73" i="37"/>
  <c r="AK72" i="37"/>
  <c r="AJ72" i="37"/>
  <c r="AI72" i="37"/>
  <c r="AK71" i="37"/>
  <c r="AJ71" i="37"/>
  <c r="AI71" i="37"/>
  <c r="AK70" i="37"/>
  <c r="AJ70" i="37"/>
  <c r="AI70" i="37"/>
  <c r="AK69" i="37"/>
  <c r="AJ69" i="37"/>
  <c r="AI69" i="37"/>
  <c r="AK68" i="37"/>
  <c r="AJ68" i="37"/>
  <c r="AI68" i="37"/>
  <c r="AK67" i="37"/>
  <c r="AJ67" i="37"/>
  <c r="AI67" i="37"/>
  <c r="AK66" i="37"/>
  <c r="AJ66" i="37"/>
  <c r="AI66" i="37"/>
  <c r="AK65" i="37"/>
  <c r="AJ65" i="37"/>
  <c r="AI65" i="37"/>
  <c r="AK64" i="37"/>
  <c r="AJ64" i="37"/>
  <c r="AI64" i="37"/>
  <c r="AK63" i="37"/>
  <c r="AJ63" i="37"/>
  <c r="AI63" i="37"/>
  <c r="AK62" i="37"/>
  <c r="AJ62" i="37"/>
  <c r="AI62" i="37"/>
  <c r="AK61" i="37"/>
  <c r="AJ61" i="37"/>
  <c r="AI61" i="37"/>
  <c r="AK60" i="37"/>
  <c r="AJ60" i="37"/>
  <c r="AI60" i="37"/>
  <c r="AK59" i="37"/>
  <c r="AJ59" i="37"/>
  <c r="AI59" i="37"/>
  <c r="AK58" i="37"/>
  <c r="AJ58" i="37"/>
  <c r="AI58" i="37"/>
  <c r="AK57" i="37"/>
  <c r="AJ57" i="37"/>
  <c r="AI57" i="37"/>
  <c r="AK56" i="37"/>
  <c r="AJ56" i="37"/>
  <c r="AI56" i="37"/>
  <c r="AK55" i="37"/>
  <c r="AJ55" i="37"/>
  <c r="AI55" i="37"/>
  <c r="AK54" i="37"/>
  <c r="AJ54" i="37"/>
  <c r="AI54" i="37"/>
  <c r="AK53" i="37"/>
  <c r="AJ53" i="37"/>
  <c r="AI53" i="37"/>
  <c r="AK52" i="37"/>
  <c r="AJ52" i="37"/>
  <c r="AI52" i="37"/>
  <c r="AK51" i="37"/>
  <c r="AJ51" i="37"/>
  <c r="AI51" i="37"/>
  <c r="AK50" i="37"/>
  <c r="AJ50" i="37"/>
  <c r="AI50" i="37"/>
  <c r="AK49" i="37"/>
  <c r="AJ49" i="37"/>
  <c r="AI49" i="37"/>
  <c r="AK48" i="37"/>
  <c r="AJ48" i="37"/>
  <c r="AI48" i="37"/>
  <c r="AK47" i="37"/>
  <c r="AJ47" i="37"/>
  <c r="AI47" i="37"/>
  <c r="AK46" i="37"/>
  <c r="AJ46" i="37"/>
  <c r="AI46" i="37"/>
  <c r="AK45" i="37"/>
  <c r="AJ45" i="37"/>
  <c r="AI45" i="37"/>
  <c r="AK44" i="37"/>
  <c r="AJ44" i="37"/>
  <c r="AI44" i="37"/>
  <c r="AK43" i="37"/>
  <c r="AJ43" i="37"/>
  <c r="AI43" i="37"/>
  <c r="AK42" i="37"/>
  <c r="AJ42" i="37"/>
  <c r="AI42" i="37"/>
  <c r="AK41" i="37"/>
  <c r="AJ41" i="37"/>
  <c r="AI41" i="37"/>
  <c r="AK40" i="37"/>
  <c r="AJ40" i="37"/>
  <c r="AI40" i="37"/>
  <c r="AK39" i="37"/>
  <c r="AJ39" i="37"/>
  <c r="AI39" i="37"/>
  <c r="AK38" i="37"/>
  <c r="AJ38" i="37"/>
  <c r="AI38" i="37"/>
  <c r="AK37" i="37"/>
  <c r="AJ37" i="37"/>
  <c r="AI37" i="37"/>
  <c r="AK36" i="37"/>
  <c r="AJ36" i="37"/>
  <c r="AI36" i="37"/>
  <c r="AK35" i="37"/>
  <c r="AJ35" i="37"/>
  <c r="AI35" i="37"/>
  <c r="AK34" i="37"/>
  <c r="AJ34" i="37"/>
  <c r="AI34" i="37"/>
  <c r="AK33" i="37"/>
  <c r="AJ33" i="37"/>
  <c r="AI33" i="37"/>
  <c r="AK32" i="37"/>
  <c r="AJ32" i="37"/>
  <c r="AI32" i="37"/>
  <c r="AK31" i="37"/>
  <c r="AJ31" i="37"/>
  <c r="AI31" i="37"/>
  <c r="AK30" i="37"/>
  <c r="AJ30" i="37"/>
  <c r="AI30" i="37"/>
  <c r="AK29" i="37"/>
  <c r="AJ29" i="37"/>
  <c r="AI29" i="37"/>
  <c r="AK28" i="37"/>
  <c r="AJ28" i="37"/>
  <c r="AI28" i="37"/>
  <c r="AK27" i="37"/>
  <c r="AJ27" i="37"/>
  <c r="AI27" i="37"/>
  <c r="AK26" i="37"/>
  <c r="AJ26" i="37"/>
  <c r="AI26" i="37"/>
  <c r="AK25" i="37"/>
  <c r="AJ25" i="37"/>
  <c r="AI25" i="37"/>
  <c r="AK24" i="37"/>
  <c r="AJ24" i="37"/>
  <c r="AI24" i="37"/>
  <c r="AK23" i="37"/>
  <c r="AJ23" i="37"/>
  <c r="AI23" i="37"/>
  <c r="AK22" i="37"/>
  <c r="AJ22" i="37"/>
  <c r="AI22" i="37"/>
  <c r="AK21" i="37"/>
  <c r="AJ21" i="37"/>
  <c r="AI21" i="37"/>
  <c r="AK20" i="37"/>
  <c r="AJ20" i="37"/>
  <c r="AI20" i="37"/>
  <c r="AK19" i="37"/>
  <c r="AJ19" i="37"/>
  <c r="AI19" i="37"/>
  <c r="AK18" i="37"/>
  <c r="AJ18" i="37"/>
  <c r="AI18" i="37"/>
  <c r="AK17" i="37"/>
  <c r="AJ17" i="37"/>
  <c r="AI17" i="37"/>
  <c r="AK16" i="37"/>
  <c r="AJ16" i="37"/>
  <c r="AI16" i="37"/>
  <c r="AK15" i="37"/>
  <c r="AJ15" i="37"/>
  <c r="AI15" i="37"/>
  <c r="AK14" i="37"/>
  <c r="AJ14" i="37"/>
  <c r="AI14" i="37"/>
  <c r="AK13" i="37"/>
  <c r="AJ13" i="37"/>
  <c r="AI13" i="37"/>
  <c r="AK12" i="37"/>
  <c r="AJ12" i="37"/>
  <c r="AI12" i="37"/>
  <c r="AK11" i="37"/>
  <c r="AJ11" i="37"/>
  <c r="AI11" i="37"/>
  <c r="AK10" i="37"/>
  <c r="AJ10" i="37"/>
  <c r="AI10" i="37"/>
  <c r="AK9" i="37"/>
  <c r="AJ9" i="37"/>
  <c r="AI9" i="37"/>
  <c r="AK8" i="37"/>
  <c r="AJ8" i="37"/>
  <c r="AI8" i="37"/>
  <c r="AK7" i="37"/>
  <c r="AJ7" i="37"/>
  <c r="AI7" i="37"/>
  <c r="AK6" i="37"/>
  <c r="AJ6" i="37"/>
  <c r="AI6" i="37"/>
  <c r="AK5" i="37"/>
  <c r="AJ5" i="37"/>
  <c r="AI5" i="37"/>
  <c r="AK4" i="37"/>
  <c r="AJ4" i="37"/>
  <c r="AI4" i="37"/>
  <c r="AK3" i="37"/>
  <c r="AJ3" i="37"/>
  <c r="AI3" i="37"/>
  <c r="AK2" i="37"/>
  <c r="AJ2" i="37"/>
  <c r="AI2" i="37"/>
  <c r="K4" i="35"/>
  <c r="F16" i="35"/>
  <c r="F15" i="35"/>
  <c r="D16" i="35"/>
  <c r="J16" i="35"/>
  <c r="H16" i="35"/>
  <c r="E18" i="31"/>
  <c r="M17" i="3"/>
  <c r="M15" i="3"/>
  <c r="M14" i="3"/>
  <c r="I16" i="36" l="1"/>
  <c r="AJ136" i="37"/>
  <c r="AJ140" i="37"/>
  <c r="AI140" i="37"/>
  <c r="AI136" i="37"/>
  <c r="AJ138" i="37"/>
  <c r="AK136" i="37"/>
  <c r="AI138" i="37"/>
  <c r="AK138" i="37"/>
  <c r="K16" i="35"/>
  <c r="M5" i="3" l="1"/>
  <c r="M4" i="3"/>
  <c r="M3" i="3"/>
  <c r="E16" i="35"/>
  <c r="D18" i="31" l="1"/>
  <c r="F18" i="31" s="1"/>
  <c r="M9" i="3"/>
  <c r="M13" i="3"/>
  <c r="M19" i="3" s="1"/>
  <c r="AH147" i="27"/>
  <c r="AG147" i="27"/>
  <c r="AF147" i="27"/>
  <c r="AE147" i="27"/>
  <c r="AD147" i="27"/>
  <c r="AC147" i="27"/>
  <c r="AB147" i="27"/>
  <c r="AA147" i="27"/>
  <c r="Z147" i="27"/>
  <c r="Y147" i="27"/>
  <c r="X147" i="27"/>
  <c r="W147" i="27"/>
  <c r="V147" i="27"/>
  <c r="U147" i="27"/>
  <c r="T147" i="27"/>
  <c r="S147" i="27"/>
  <c r="R147" i="27"/>
  <c r="Q147" i="27"/>
  <c r="AH145" i="27"/>
  <c r="AG145" i="27"/>
  <c r="AF145" i="27"/>
  <c r="AE145" i="27"/>
  <c r="AD145" i="27"/>
  <c r="AC145" i="27"/>
  <c r="AB145" i="27"/>
  <c r="AA145" i="27"/>
  <c r="Z145" i="27"/>
  <c r="Y145" i="27"/>
  <c r="X145" i="27"/>
  <c r="W145" i="27"/>
  <c r="V145" i="27"/>
  <c r="U145" i="27"/>
  <c r="T145" i="27"/>
  <c r="S145" i="27"/>
  <c r="R145" i="27"/>
  <c r="Q145" i="27"/>
  <c r="AH143" i="27"/>
  <c r="AG143" i="27"/>
  <c r="AF143" i="27"/>
  <c r="AE143" i="27"/>
  <c r="AD143" i="27"/>
  <c r="AC143" i="27"/>
  <c r="AB143" i="27"/>
  <c r="AA143" i="27"/>
  <c r="Z143" i="27"/>
  <c r="Y143" i="27"/>
  <c r="X143" i="27"/>
  <c r="W143" i="27"/>
  <c r="V143" i="27"/>
  <c r="U143" i="27"/>
  <c r="T143" i="27"/>
  <c r="S143" i="27"/>
  <c r="R143" i="27"/>
  <c r="Q143" i="27"/>
  <c r="AK141" i="27"/>
  <c r="AJ141" i="27"/>
  <c r="AI141" i="27"/>
  <c r="AK140" i="27"/>
  <c r="AJ140" i="27"/>
  <c r="AI140" i="27"/>
  <c r="AK139" i="27"/>
  <c r="AJ139" i="27"/>
  <c r="AI139" i="27"/>
  <c r="AK138" i="27"/>
  <c r="AJ138" i="27"/>
  <c r="AI138" i="27"/>
  <c r="AK137" i="27"/>
  <c r="AJ137" i="27"/>
  <c r="AI137" i="27"/>
  <c r="AK136" i="27"/>
  <c r="AJ136" i="27"/>
  <c r="AI136" i="27"/>
  <c r="AK135" i="27"/>
  <c r="AJ135" i="27"/>
  <c r="AI135" i="27"/>
  <c r="AK134" i="27"/>
  <c r="AJ134" i="27"/>
  <c r="AI134" i="27"/>
  <c r="AK133" i="27"/>
  <c r="AJ133" i="27"/>
  <c r="AI133" i="27"/>
  <c r="AK132" i="27"/>
  <c r="AJ132" i="27"/>
  <c r="AI132" i="27"/>
  <c r="AK131" i="27"/>
  <c r="AJ131" i="27"/>
  <c r="AI131" i="27"/>
  <c r="AK130" i="27"/>
  <c r="AJ130" i="27"/>
  <c r="AI130" i="27"/>
  <c r="AK129" i="27"/>
  <c r="AJ129" i="27"/>
  <c r="AI129" i="27"/>
  <c r="AK128" i="27"/>
  <c r="AJ128" i="27"/>
  <c r="AI128" i="27"/>
  <c r="AK127" i="27"/>
  <c r="AJ127" i="27"/>
  <c r="AI127" i="27"/>
  <c r="AK126" i="27"/>
  <c r="AJ126" i="27"/>
  <c r="AI126" i="27"/>
  <c r="AK125" i="27"/>
  <c r="AJ125" i="27"/>
  <c r="AI125" i="27"/>
  <c r="AK124" i="27"/>
  <c r="AJ124" i="27"/>
  <c r="AI124" i="27"/>
  <c r="AK123" i="27"/>
  <c r="AJ123" i="27"/>
  <c r="AI123" i="27"/>
  <c r="AK122" i="27"/>
  <c r="AJ122" i="27"/>
  <c r="AI122" i="27"/>
  <c r="AK121" i="27"/>
  <c r="AJ121" i="27"/>
  <c r="AI121" i="27"/>
  <c r="AK120" i="27"/>
  <c r="AJ120" i="27"/>
  <c r="AI120" i="27"/>
  <c r="AK119" i="27"/>
  <c r="AJ119" i="27"/>
  <c r="AI119" i="27"/>
  <c r="AK118" i="27"/>
  <c r="AJ118" i="27"/>
  <c r="AI118" i="27"/>
  <c r="AK117" i="27"/>
  <c r="AJ117" i="27"/>
  <c r="AI117" i="27"/>
  <c r="AK116" i="27"/>
  <c r="AJ116" i="27"/>
  <c r="AI116" i="27"/>
  <c r="AK115" i="27"/>
  <c r="AJ115" i="27"/>
  <c r="AI115" i="27"/>
  <c r="AK114" i="27"/>
  <c r="AJ114" i="27"/>
  <c r="AI114" i="27"/>
  <c r="AK113" i="27"/>
  <c r="AJ113" i="27"/>
  <c r="AI113" i="27"/>
  <c r="AK112" i="27"/>
  <c r="AJ112" i="27"/>
  <c r="AI112" i="27"/>
  <c r="AK111" i="27"/>
  <c r="AJ111" i="27"/>
  <c r="AI111" i="27"/>
  <c r="AK110" i="27"/>
  <c r="AJ110" i="27"/>
  <c r="AI110" i="27"/>
  <c r="AK109" i="27"/>
  <c r="AJ109" i="27"/>
  <c r="AI109" i="27"/>
  <c r="AK108" i="27"/>
  <c r="AJ108" i="27"/>
  <c r="AI108" i="27"/>
  <c r="AK107" i="27"/>
  <c r="AJ107" i="27"/>
  <c r="AI107" i="27"/>
  <c r="AK106" i="27"/>
  <c r="AJ106" i="27"/>
  <c r="AI106" i="27"/>
  <c r="AK105" i="27"/>
  <c r="AJ105" i="27"/>
  <c r="AI105" i="27"/>
  <c r="AK104" i="27"/>
  <c r="AJ104" i="27"/>
  <c r="AI104" i="27"/>
  <c r="AK103" i="27"/>
  <c r="AJ103" i="27"/>
  <c r="AI103" i="27"/>
  <c r="AK102" i="27"/>
  <c r="AJ102" i="27"/>
  <c r="AI102" i="27"/>
  <c r="AK101" i="27"/>
  <c r="AJ101" i="27"/>
  <c r="AI101" i="27"/>
  <c r="AK100" i="27"/>
  <c r="AJ100" i="27"/>
  <c r="AI100" i="27"/>
  <c r="AK99" i="27"/>
  <c r="AJ99" i="27"/>
  <c r="AI99" i="27"/>
  <c r="AK98" i="27"/>
  <c r="AJ98" i="27"/>
  <c r="AI98" i="27"/>
  <c r="AK97" i="27"/>
  <c r="AJ97" i="27"/>
  <c r="AI97" i="27"/>
  <c r="AK96" i="27"/>
  <c r="AJ96" i="27"/>
  <c r="AI96" i="27"/>
  <c r="AK95" i="27"/>
  <c r="AJ95" i="27"/>
  <c r="AI95" i="27"/>
  <c r="AK94" i="27"/>
  <c r="AJ94" i="27"/>
  <c r="AI94" i="27"/>
  <c r="AK93" i="27"/>
  <c r="AJ93" i="27"/>
  <c r="AI93" i="27"/>
  <c r="AK92" i="27"/>
  <c r="AJ92" i="27"/>
  <c r="AI92" i="27"/>
  <c r="AK91" i="27"/>
  <c r="AJ91" i="27"/>
  <c r="AI91" i="27"/>
  <c r="AK90" i="27"/>
  <c r="AJ90" i="27"/>
  <c r="AI90" i="27"/>
  <c r="AK89" i="27"/>
  <c r="AJ89" i="27"/>
  <c r="AI89" i="27"/>
  <c r="AK88" i="27"/>
  <c r="AJ88" i="27"/>
  <c r="AI88" i="27"/>
  <c r="AK87" i="27"/>
  <c r="AJ87" i="27"/>
  <c r="AI87" i="27"/>
  <c r="AK86" i="27"/>
  <c r="AJ86" i="27"/>
  <c r="AI86" i="27"/>
  <c r="AK85" i="27"/>
  <c r="AJ85" i="27"/>
  <c r="AI85" i="27"/>
  <c r="AK84" i="27"/>
  <c r="AJ84" i="27"/>
  <c r="AI84" i="27"/>
  <c r="AK83" i="27"/>
  <c r="AJ83" i="27"/>
  <c r="AI83" i="27"/>
  <c r="AK82" i="27"/>
  <c r="AJ82" i="27"/>
  <c r="AI82" i="27"/>
  <c r="AK81" i="27"/>
  <c r="AJ81" i="27"/>
  <c r="AI81" i="27"/>
  <c r="AK80" i="27"/>
  <c r="AJ80" i="27"/>
  <c r="AI80" i="27"/>
  <c r="AK79" i="27"/>
  <c r="AJ79" i="27"/>
  <c r="AI79" i="27"/>
  <c r="AK78" i="27"/>
  <c r="AJ78" i="27"/>
  <c r="AI78" i="27"/>
  <c r="AK77" i="27"/>
  <c r="AJ77" i="27"/>
  <c r="AI77" i="27"/>
  <c r="AK76" i="27"/>
  <c r="AJ76" i="27"/>
  <c r="AI76" i="27"/>
  <c r="AK75" i="27"/>
  <c r="AJ75" i="27"/>
  <c r="AI75" i="27"/>
  <c r="AK74" i="27"/>
  <c r="AJ74" i="27"/>
  <c r="AI74" i="27"/>
  <c r="AK73" i="27"/>
  <c r="AJ73" i="27"/>
  <c r="AI73" i="27"/>
  <c r="AK72" i="27"/>
  <c r="AJ72" i="27"/>
  <c r="AI72" i="27"/>
  <c r="AK71" i="27"/>
  <c r="AJ71" i="27"/>
  <c r="AI71" i="27"/>
  <c r="AK70" i="27"/>
  <c r="AJ70" i="27"/>
  <c r="AI70" i="27"/>
  <c r="AK69" i="27"/>
  <c r="AJ69" i="27"/>
  <c r="AI69" i="27"/>
  <c r="AK68" i="27"/>
  <c r="AJ68" i="27"/>
  <c r="AI68" i="27"/>
  <c r="AK67" i="27"/>
  <c r="AJ67" i="27"/>
  <c r="AI67" i="27"/>
  <c r="AK66" i="27"/>
  <c r="AJ66" i="27"/>
  <c r="AI66" i="27"/>
  <c r="AK65" i="27"/>
  <c r="AJ65" i="27"/>
  <c r="AI65" i="27"/>
  <c r="AK64" i="27"/>
  <c r="AJ64" i="27"/>
  <c r="AI64" i="27"/>
  <c r="AK63" i="27"/>
  <c r="AJ63" i="27"/>
  <c r="AI63" i="27"/>
  <c r="AK62" i="27"/>
  <c r="AJ62" i="27"/>
  <c r="AI62" i="27"/>
  <c r="AK61" i="27"/>
  <c r="AJ61" i="27"/>
  <c r="AI61" i="27"/>
  <c r="AK60" i="27"/>
  <c r="AJ60" i="27"/>
  <c r="AI60" i="27"/>
  <c r="AK59" i="27"/>
  <c r="AJ59" i="27"/>
  <c r="AI59" i="27"/>
  <c r="AK58" i="27"/>
  <c r="AJ58" i="27"/>
  <c r="AI58" i="27"/>
  <c r="AK57" i="27"/>
  <c r="AJ57" i="27"/>
  <c r="AI57" i="27"/>
  <c r="AK56" i="27"/>
  <c r="AJ56" i="27"/>
  <c r="AI56" i="27"/>
  <c r="AK55" i="27"/>
  <c r="AJ55" i="27"/>
  <c r="AI55" i="27"/>
  <c r="AK54" i="27"/>
  <c r="AJ54" i="27"/>
  <c r="AI54" i="27"/>
  <c r="AK53" i="27"/>
  <c r="AJ53" i="27"/>
  <c r="AI53" i="27"/>
  <c r="AK52" i="27"/>
  <c r="AJ52" i="27"/>
  <c r="AI52" i="27"/>
  <c r="AK51" i="27"/>
  <c r="AJ51" i="27"/>
  <c r="AI51" i="27"/>
  <c r="AK50" i="27"/>
  <c r="AJ50" i="27"/>
  <c r="AI50" i="27"/>
  <c r="AK49" i="27"/>
  <c r="AJ49" i="27"/>
  <c r="AI49" i="27"/>
  <c r="AK48" i="27"/>
  <c r="AJ48" i="27"/>
  <c r="AI48" i="27"/>
  <c r="AK47" i="27"/>
  <c r="AJ47" i="27"/>
  <c r="AI47" i="27"/>
  <c r="AK46" i="27"/>
  <c r="AJ46" i="27"/>
  <c r="AI46" i="27"/>
  <c r="AK45" i="27"/>
  <c r="AJ45" i="27"/>
  <c r="AI45" i="27"/>
  <c r="AK44" i="27"/>
  <c r="AJ44" i="27"/>
  <c r="AI44" i="27"/>
  <c r="AK43" i="27"/>
  <c r="AJ43" i="27"/>
  <c r="AI43" i="27"/>
  <c r="AK42" i="27"/>
  <c r="AJ42" i="27"/>
  <c r="AI42" i="27"/>
  <c r="AK41" i="27"/>
  <c r="AJ41" i="27"/>
  <c r="AI41" i="27"/>
  <c r="AK40" i="27"/>
  <c r="AJ40" i="27"/>
  <c r="AI40" i="27"/>
  <c r="AK39" i="27"/>
  <c r="AJ39" i="27"/>
  <c r="AI39" i="27"/>
  <c r="AK38" i="27"/>
  <c r="AJ38" i="27"/>
  <c r="AI38" i="27"/>
  <c r="AK37" i="27"/>
  <c r="AJ37" i="27"/>
  <c r="AI37" i="27"/>
  <c r="AK36" i="27"/>
  <c r="AJ36" i="27"/>
  <c r="AI36" i="27"/>
  <c r="AK35" i="27"/>
  <c r="AJ35" i="27"/>
  <c r="AI35" i="27"/>
  <c r="AK34" i="27"/>
  <c r="AJ34" i="27"/>
  <c r="AI34" i="27"/>
  <c r="AK33" i="27"/>
  <c r="AJ33" i="27"/>
  <c r="AI33" i="27"/>
  <c r="AK32" i="27"/>
  <c r="AJ32" i="27"/>
  <c r="AI32" i="27"/>
  <c r="AK31" i="27"/>
  <c r="AJ31" i="27"/>
  <c r="AI31" i="27"/>
  <c r="AK30" i="27"/>
  <c r="AJ30" i="27"/>
  <c r="AI30" i="27"/>
  <c r="AK29" i="27"/>
  <c r="AJ29" i="27"/>
  <c r="AI29" i="27"/>
  <c r="AK28" i="27"/>
  <c r="AJ28" i="27"/>
  <c r="AI28" i="27"/>
  <c r="AK27" i="27"/>
  <c r="AJ27" i="27"/>
  <c r="AI27" i="27"/>
  <c r="AK26" i="27"/>
  <c r="AJ26" i="27"/>
  <c r="AI26" i="27"/>
  <c r="AK25" i="27"/>
  <c r="AJ25" i="27"/>
  <c r="AI25" i="27"/>
  <c r="AK24" i="27"/>
  <c r="AJ24" i="27"/>
  <c r="AI24" i="27"/>
  <c r="AK23" i="27"/>
  <c r="AJ23" i="27"/>
  <c r="AI23" i="27"/>
  <c r="AK22" i="27"/>
  <c r="AJ22" i="27"/>
  <c r="AI22" i="27"/>
  <c r="AK21" i="27"/>
  <c r="AJ21" i="27"/>
  <c r="AI21" i="27"/>
  <c r="AK20" i="27"/>
  <c r="AJ20" i="27"/>
  <c r="AI20" i="27"/>
  <c r="AK19" i="27"/>
  <c r="AJ19" i="27"/>
  <c r="AI19" i="27"/>
  <c r="AK18" i="27"/>
  <c r="AJ18" i="27"/>
  <c r="AI18" i="27"/>
  <c r="AK17" i="27"/>
  <c r="AJ17" i="27"/>
  <c r="AI17" i="27"/>
  <c r="AK16" i="27"/>
  <c r="AJ16" i="27"/>
  <c r="AI16" i="27"/>
  <c r="AK15" i="27"/>
  <c r="AJ15" i="27"/>
  <c r="AI15" i="27"/>
  <c r="AK14" i="27"/>
  <c r="AJ14" i="27"/>
  <c r="AI14" i="27"/>
  <c r="AK13" i="27"/>
  <c r="AJ13" i="27"/>
  <c r="AI13" i="27"/>
  <c r="AK12" i="27"/>
  <c r="AJ12" i="27"/>
  <c r="AI12" i="27"/>
  <c r="AK11" i="27"/>
  <c r="AJ11" i="27"/>
  <c r="AI11" i="27"/>
  <c r="AK10" i="27"/>
  <c r="AJ10" i="27"/>
  <c r="AI10" i="27"/>
  <c r="AK9" i="27"/>
  <c r="AJ9" i="27"/>
  <c r="AI9" i="27"/>
  <c r="AK8" i="27"/>
  <c r="AJ8" i="27"/>
  <c r="AI8" i="27"/>
  <c r="AK7" i="27"/>
  <c r="AJ7" i="27"/>
  <c r="AI7" i="27"/>
  <c r="AK6" i="27"/>
  <c r="AJ6" i="27"/>
  <c r="AI6" i="27"/>
  <c r="AK5" i="27"/>
  <c r="AJ5" i="27"/>
  <c r="AI5" i="27"/>
  <c r="AK4" i="27"/>
  <c r="AJ4" i="27"/>
  <c r="AI4" i="27"/>
  <c r="AK3" i="27"/>
  <c r="AJ3" i="27"/>
  <c r="AI3" i="27"/>
  <c r="AK2" i="27"/>
  <c r="AJ2" i="27"/>
  <c r="AI2" i="27"/>
  <c r="N16" i="26"/>
  <c r="M16" i="26"/>
  <c r="L16" i="26"/>
  <c r="K16" i="26"/>
  <c r="J16" i="26"/>
  <c r="H16" i="26"/>
  <c r="G16" i="26"/>
  <c r="F16" i="26"/>
  <c r="E16" i="26"/>
  <c r="I14" i="26"/>
  <c r="I13" i="26"/>
  <c r="I12" i="26"/>
  <c r="I11" i="26"/>
  <c r="I10" i="26"/>
  <c r="I9" i="26"/>
  <c r="I8" i="26"/>
  <c r="I7" i="26"/>
  <c r="I6" i="26"/>
  <c r="I5" i="26"/>
  <c r="I4" i="26"/>
  <c r="I3" i="26"/>
  <c r="I2" i="26"/>
  <c r="AI147" i="27" l="1"/>
  <c r="M6" i="3"/>
  <c r="M10" i="3" s="1"/>
  <c r="AK147" i="27"/>
  <c r="I16" i="26"/>
  <c r="AJ147" i="27"/>
  <c r="AK145" i="27"/>
  <c r="Q153" i="27"/>
  <c r="AJ145" i="27"/>
  <c r="Q149" i="27" s="1"/>
  <c r="AI145" i="27"/>
  <c r="AI143" i="27"/>
  <c r="AJ143" i="27"/>
  <c r="AK143" i="27"/>
  <c r="Q151" i="27" s="1"/>
  <c r="M20" i="3" l="1"/>
  <c r="L5" i="3"/>
  <c r="L4" i="3"/>
  <c r="L3" i="3"/>
  <c r="E15" i="35"/>
  <c r="D15" i="35" l="1"/>
  <c r="L9" i="3"/>
  <c r="J15" i="35" l="1"/>
  <c r="H15" i="35"/>
  <c r="E17" i="31"/>
  <c r="D17" i="31" l="1"/>
  <c r="F14" i="35" l="1"/>
  <c r="F13" i="35"/>
  <c r="F11" i="35"/>
  <c r="F6" i="35"/>
  <c r="K3" i="35"/>
  <c r="K15" i="35" l="1"/>
  <c r="K14" i="35"/>
  <c r="K11" i="35"/>
  <c r="F10" i="35"/>
  <c r="K10" i="35" s="1"/>
  <c r="F9" i="35"/>
  <c r="K9" i="35" s="1"/>
  <c r="F8" i="35"/>
  <c r="K8" i="35" s="1"/>
  <c r="K6" i="35"/>
  <c r="E4" i="35"/>
  <c r="F13" i="31"/>
  <c r="F5" i="35" l="1"/>
  <c r="K5" i="35" s="1"/>
  <c r="F18" i="18" l="1"/>
  <c r="AC65" i="21"/>
  <c r="V90" i="11"/>
  <c r="R90" i="11"/>
  <c r="V77" i="9"/>
  <c r="R77" i="9"/>
  <c r="V66" i="7"/>
  <c r="R66" i="7"/>
  <c r="V20" i="20"/>
  <c r="F16" i="31" l="1"/>
  <c r="Z126" i="25"/>
  <c r="V126" i="25"/>
  <c r="F19" i="24"/>
  <c r="X76" i="23"/>
  <c r="W19" i="22"/>
  <c r="AC69" i="21"/>
  <c r="X69" i="21"/>
  <c r="Y69" i="21" s="1"/>
  <c r="S19" i="20"/>
  <c r="V83" i="19"/>
  <c r="F12" i="31"/>
  <c r="R83" i="19"/>
  <c r="F20" i="18"/>
  <c r="V75" i="17"/>
  <c r="R75" i="17"/>
  <c r="F25" i="16"/>
  <c r="V65" i="15"/>
  <c r="R65" i="15"/>
  <c r="F25" i="14"/>
  <c r="V85" i="13"/>
  <c r="R85" i="13"/>
  <c r="V88" i="11"/>
  <c r="R88" i="11"/>
  <c r="F40" i="10"/>
  <c r="F42" i="10" s="1"/>
  <c r="V75" i="9"/>
  <c r="R75" i="9"/>
  <c r="F34" i="8"/>
  <c r="F25" i="6"/>
  <c r="AA64" i="7"/>
  <c r="Z64" i="7"/>
  <c r="Y64" i="7"/>
  <c r="X64" i="7"/>
  <c r="W64" i="7"/>
  <c r="V64" i="7"/>
  <c r="U64" i="7"/>
  <c r="T64" i="7"/>
  <c r="S64" i="7"/>
  <c r="R64" i="7"/>
  <c r="Q64" i="7"/>
  <c r="D17" i="30"/>
  <c r="C16" i="30"/>
  <c r="D16" i="30" s="1"/>
  <c r="AB72" i="23"/>
  <c r="C15" i="30"/>
  <c r="C6" i="30"/>
  <c r="D6" i="30" s="1"/>
  <c r="V74" i="9"/>
  <c r="C13" i="30"/>
  <c r="D13" i="30" s="1"/>
  <c r="C12" i="30"/>
  <c r="D12" i="30" s="1"/>
  <c r="C10" i="30"/>
  <c r="D10" i="30" s="1"/>
  <c r="C11" i="30"/>
  <c r="D11" i="30" s="1"/>
  <c r="C8" i="30"/>
  <c r="D8" i="30" s="1"/>
  <c r="C7" i="30"/>
  <c r="D7" i="30" s="1"/>
  <c r="C5" i="30"/>
  <c r="D5" i="30" s="1"/>
  <c r="AC67" i="21"/>
  <c r="V81" i="19"/>
  <c r="V73" i="17"/>
  <c r="V63" i="15"/>
  <c r="V83" i="13"/>
  <c r="F10" i="31" l="1"/>
  <c r="F15" i="31"/>
  <c r="F6" i="31"/>
  <c r="C19" i="30"/>
  <c r="D15" i="30"/>
  <c r="D19" i="30" s="1"/>
  <c r="F11" i="31"/>
  <c r="D14" i="30"/>
  <c r="F5" i="31"/>
  <c r="D9" i="30"/>
  <c r="C9" i="30"/>
  <c r="C14" i="30"/>
  <c r="L17" i="3" l="1"/>
  <c r="L15" i="28" s="1"/>
  <c r="L15" i="3"/>
  <c r="L13" i="28" s="1"/>
  <c r="L14" i="3"/>
  <c r="L12" i="28" s="1"/>
  <c r="K17" i="3"/>
  <c r="K15" i="28" s="1"/>
  <c r="K15" i="3"/>
  <c r="K13" i="28" s="1"/>
  <c r="K14" i="3"/>
  <c r="K12" i="28" s="1"/>
  <c r="J14" i="3"/>
  <c r="J12" i="28" s="1"/>
  <c r="J15" i="3"/>
  <c r="J13" i="28" s="1"/>
  <c r="I17" i="3"/>
  <c r="I15" i="28" s="1"/>
  <c r="I15" i="3"/>
  <c r="I13" i="28" s="1"/>
  <c r="I14" i="3"/>
  <c r="I12" i="28" s="1"/>
  <c r="H17" i="3"/>
  <c r="H15" i="28" s="1"/>
  <c r="H15" i="3"/>
  <c r="H13" i="28" s="1"/>
  <c r="H14" i="3"/>
  <c r="H12" i="28" s="1"/>
  <c r="U79" i="19"/>
  <c r="T79" i="19"/>
  <c r="S79" i="19"/>
  <c r="R79" i="19"/>
  <c r="Q79" i="19"/>
  <c r="AA79" i="19"/>
  <c r="Z79" i="19"/>
  <c r="Y79" i="19"/>
  <c r="X79" i="19"/>
  <c r="W79" i="19"/>
  <c r="V79" i="19"/>
  <c r="G17" i="3"/>
  <c r="G15" i="28" s="1"/>
  <c r="G15" i="3"/>
  <c r="G13" i="28" s="1"/>
  <c r="G14" i="3"/>
  <c r="G12" i="28" s="1"/>
  <c r="AA71" i="17"/>
  <c r="Z71" i="17"/>
  <c r="Y71" i="17"/>
  <c r="X71" i="17"/>
  <c r="W71" i="17"/>
  <c r="V71" i="17"/>
  <c r="U71" i="17"/>
  <c r="T71" i="17"/>
  <c r="S71" i="17"/>
  <c r="R71" i="17"/>
  <c r="Q71" i="17"/>
  <c r="F17" i="3"/>
  <c r="F15" i="28" s="1"/>
  <c r="F15" i="3"/>
  <c r="F13" i="28" s="1"/>
  <c r="F14" i="3"/>
  <c r="F12" i="28" s="1"/>
  <c r="AA61" i="15"/>
  <c r="Z61" i="15"/>
  <c r="Y61" i="15"/>
  <c r="X61" i="15"/>
  <c r="W61" i="15"/>
  <c r="V61" i="15"/>
  <c r="U61" i="15"/>
  <c r="T61" i="15"/>
  <c r="S61" i="15"/>
  <c r="R61" i="15"/>
  <c r="Q61" i="15"/>
  <c r="E17" i="3"/>
  <c r="E15" i="28" s="1"/>
  <c r="E15" i="3"/>
  <c r="E13" i="28" s="1"/>
  <c r="E14" i="3"/>
  <c r="E12" i="28" s="1"/>
  <c r="AA81" i="13"/>
  <c r="Z81" i="13"/>
  <c r="Y81" i="13"/>
  <c r="X81" i="13"/>
  <c r="W81" i="13"/>
  <c r="V81" i="13"/>
  <c r="U81" i="13"/>
  <c r="T81" i="13"/>
  <c r="S81" i="13"/>
  <c r="R81" i="13"/>
  <c r="Q81" i="13"/>
  <c r="D17" i="3"/>
  <c r="D15" i="28" s="1"/>
  <c r="D15" i="3"/>
  <c r="D13" i="28" s="1"/>
  <c r="D14" i="3"/>
  <c r="D12" i="28" s="1"/>
  <c r="AA86" i="11"/>
  <c r="Z86" i="11"/>
  <c r="Y86" i="11"/>
  <c r="X86" i="11"/>
  <c r="W86" i="11"/>
  <c r="V86" i="11"/>
  <c r="U86" i="11"/>
  <c r="T86" i="11"/>
  <c r="S86" i="11"/>
  <c r="R86" i="11"/>
  <c r="Q86" i="11"/>
  <c r="C17" i="3"/>
  <c r="C15" i="28" s="1"/>
  <c r="C15" i="3"/>
  <c r="C13" i="28" s="1"/>
  <c r="C14" i="3"/>
  <c r="C12" i="28" s="1"/>
  <c r="AA72" i="9"/>
  <c r="Z72" i="9"/>
  <c r="Y72" i="9"/>
  <c r="X72" i="9"/>
  <c r="W72" i="9"/>
  <c r="V72" i="9"/>
  <c r="U72" i="9"/>
  <c r="T72" i="9"/>
  <c r="S72" i="9"/>
  <c r="R72" i="9"/>
  <c r="Q72" i="9"/>
  <c r="AA62" i="7"/>
  <c r="Z62" i="7"/>
  <c r="Y62" i="7"/>
  <c r="X62" i="7"/>
  <c r="W62" i="7"/>
  <c r="V62" i="7"/>
  <c r="U62" i="7"/>
  <c r="T62" i="7"/>
  <c r="S62" i="7"/>
  <c r="R62" i="7"/>
  <c r="Q62" i="7"/>
  <c r="B17" i="3"/>
  <c r="B15" i="28" s="1"/>
  <c r="B15" i="3"/>
  <c r="B13" i="28" s="1"/>
  <c r="B14" i="3"/>
  <c r="B12" i="28" s="1"/>
  <c r="AA14" i="22"/>
  <c r="AA13" i="22"/>
  <c r="AA12" i="22"/>
  <c r="AA11" i="22"/>
  <c r="AA10" i="22"/>
  <c r="AA9" i="22"/>
  <c r="AA8" i="22"/>
  <c r="AA7" i="22"/>
  <c r="AA6" i="22"/>
  <c r="AA5" i="22"/>
  <c r="AA4" i="22"/>
  <c r="AA3" i="22"/>
  <c r="AA2" i="22"/>
  <c r="V14" i="20"/>
  <c r="V13" i="20"/>
  <c r="V12" i="20"/>
  <c r="V11" i="20"/>
  <c r="V10" i="20"/>
  <c r="V9" i="20"/>
  <c r="V8" i="20"/>
  <c r="V7" i="20"/>
  <c r="V6" i="20"/>
  <c r="V5" i="20"/>
  <c r="V4" i="20"/>
  <c r="V3" i="20"/>
  <c r="V2" i="20"/>
  <c r="M16" i="18"/>
  <c r="L16" i="18"/>
  <c r="H5" i="3" s="1"/>
  <c r="H5" i="28" s="1"/>
  <c r="K16" i="18"/>
  <c r="H4" i="3" s="1"/>
  <c r="H4" i="28" s="1"/>
  <c r="J16" i="18"/>
  <c r="G16" i="18"/>
  <c r="F16" i="18"/>
  <c r="E16" i="18"/>
  <c r="H3" i="3" s="1"/>
  <c r="H3" i="28" s="1"/>
  <c r="H15" i="18"/>
  <c r="I15" i="18" s="1"/>
  <c r="H14" i="18"/>
  <c r="I14" i="18" s="1"/>
  <c r="H13" i="18"/>
  <c r="I13" i="18" s="1"/>
  <c r="H12" i="18"/>
  <c r="I12" i="18" s="1"/>
  <c r="I11" i="18"/>
  <c r="H10" i="18"/>
  <c r="I10" i="18" s="1"/>
  <c r="H9" i="18"/>
  <c r="I9" i="18" s="1"/>
  <c r="H8" i="18"/>
  <c r="I8" i="18" s="1"/>
  <c r="H7" i="18"/>
  <c r="I7" i="18" s="1"/>
  <c r="H6" i="18"/>
  <c r="I6" i="18" s="1"/>
  <c r="H5" i="18"/>
  <c r="I5" i="18" s="1"/>
  <c r="I4" i="18"/>
  <c r="H3" i="18"/>
  <c r="I3" i="18" s="1"/>
  <c r="I2" i="18"/>
  <c r="M22" i="16"/>
  <c r="L22" i="16"/>
  <c r="G5" i="3" s="1"/>
  <c r="G5" i="28" s="1"/>
  <c r="K22" i="16"/>
  <c r="G4" i="3" s="1"/>
  <c r="J22" i="16"/>
  <c r="G22" i="16"/>
  <c r="F22" i="16"/>
  <c r="E22" i="16"/>
  <c r="G3" i="3" s="1"/>
  <c r="G3" i="28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I15" i="16"/>
  <c r="H14" i="16"/>
  <c r="I14" i="16" s="1"/>
  <c r="I13" i="16"/>
  <c r="H12" i="16"/>
  <c r="I12" i="16" s="1"/>
  <c r="I11" i="16"/>
  <c r="I10" i="16"/>
  <c r="I9" i="16"/>
  <c r="I8" i="16"/>
  <c r="I7" i="16"/>
  <c r="H6" i="16"/>
  <c r="I6" i="16" s="1"/>
  <c r="H5" i="16"/>
  <c r="I5" i="16" s="1"/>
  <c r="I25" i="16" s="1"/>
  <c r="H4" i="16"/>
  <c r="I4" i="16" s="1"/>
  <c r="H3" i="16"/>
  <c r="I3" i="16" s="1"/>
  <c r="I2" i="16"/>
  <c r="M20" i="14"/>
  <c r="L20" i="14"/>
  <c r="F5" i="3" s="1"/>
  <c r="F5" i="28" s="1"/>
  <c r="K20" i="14"/>
  <c r="F4" i="3" s="1"/>
  <c r="J20" i="14"/>
  <c r="G20" i="14"/>
  <c r="F20" i="14"/>
  <c r="E20" i="14"/>
  <c r="F3" i="3" s="1"/>
  <c r="F3" i="28" s="1"/>
  <c r="H19" i="14"/>
  <c r="I19" i="14" s="1"/>
  <c r="H18" i="14"/>
  <c r="I18" i="14" s="1"/>
  <c r="H17" i="14"/>
  <c r="I17" i="14" s="1"/>
  <c r="I16" i="14"/>
  <c r="H15" i="14"/>
  <c r="I15" i="14" s="1"/>
  <c r="H14" i="14"/>
  <c r="I14" i="14" s="1"/>
  <c r="H13" i="14"/>
  <c r="I13" i="14" s="1"/>
  <c r="I12" i="14"/>
  <c r="H11" i="14"/>
  <c r="I11" i="14" s="1"/>
  <c r="H10" i="14"/>
  <c r="I10" i="14" s="1"/>
  <c r="I9" i="14"/>
  <c r="H8" i="14"/>
  <c r="I8" i="14" s="1"/>
  <c r="H7" i="14"/>
  <c r="I7" i="14" s="1"/>
  <c r="H6" i="14"/>
  <c r="I6" i="14" s="1"/>
  <c r="H5" i="14"/>
  <c r="I5" i="14" s="1"/>
  <c r="I25" i="14" s="1"/>
  <c r="H4" i="14"/>
  <c r="I4" i="14" s="1"/>
  <c r="H3" i="14"/>
  <c r="I3" i="14" s="1"/>
  <c r="I2" i="14"/>
  <c r="M26" i="12"/>
  <c r="L26" i="12"/>
  <c r="E5" i="3" s="1"/>
  <c r="E5" i="28" s="1"/>
  <c r="K26" i="12"/>
  <c r="E4" i="3" s="1"/>
  <c r="J26" i="12"/>
  <c r="G26" i="12"/>
  <c r="F26" i="12"/>
  <c r="F28" i="12" s="1"/>
  <c r="E26" i="12"/>
  <c r="E3" i="3" s="1"/>
  <c r="E3" i="28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I19" i="12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H4" i="12"/>
  <c r="I4" i="12" s="1"/>
  <c r="H3" i="12"/>
  <c r="I3" i="12" s="1"/>
  <c r="H2" i="12"/>
  <c r="I2" i="12" s="1"/>
  <c r="M38" i="10"/>
  <c r="L38" i="10"/>
  <c r="D5" i="3" s="1"/>
  <c r="D5" i="28" s="1"/>
  <c r="K38" i="10"/>
  <c r="D4" i="3" s="1"/>
  <c r="J38" i="10"/>
  <c r="G38" i="10"/>
  <c r="F38" i="10"/>
  <c r="E38" i="10"/>
  <c r="D3" i="3" s="1"/>
  <c r="D3" i="28" s="1"/>
  <c r="H2" i="10"/>
  <c r="H37" i="10"/>
  <c r="I37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30" i="10"/>
  <c r="I30" i="10" s="1"/>
  <c r="I29" i="10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  <c r="I6" i="10"/>
  <c r="H5" i="10"/>
  <c r="I5" i="10" s="1"/>
  <c r="H4" i="10"/>
  <c r="I4" i="10" s="1"/>
  <c r="H3" i="10"/>
  <c r="I3" i="10" s="1"/>
  <c r="I2" i="10"/>
  <c r="M29" i="8"/>
  <c r="L29" i="8"/>
  <c r="L30" i="8" s="1"/>
  <c r="L31" i="8" s="1"/>
  <c r="C5" i="3" s="1"/>
  <c r="C5" i="28" s="1"/>
  <c r="K29" i="8"/>
  <c r="K30" i="8" s="1"/>
  <c r="K31" i="8" s="1"/>
  <c r="C4" i="3" s="1"/>
  <c r="J29" i="8"/>
  <c r="G29" i="8"/>
  <c r="F29" i="8"/>
  <c r="E29" i="8"/>
  <c r="C3" i="3" s="1"/>
  <c r="I8" i="8"/>
  <c r="I9" i="8"/>
  <c r="I28" i="8"/>
  <c r="I27" i="8"/>
  <c r="I26" i="8"/>
  <c r="I25" i="8"/>
  <c r="I24" i="8"/>
  <c r="I23" i="8"/>
  <c r="H22" i="8"/>
  <c r="I22" i="8" s="1"/>
  <c r="H21" i="8"/>
  <c r="I21" i="8" s="1"/>
  <c r="H20" i="8"/>
  <c r="I20" i="8" s="1"/>
  <c r="H19" i="8"/>
  <c r="I19" i="8" s="1"/>
  <c r="I18" i="8"/>
  <c r="I17" i="8"/>
  <c r="I16" i="8"/>
  <c r="I15" i="8"/>
  <c r="H14" i="8"/>
  <c r="I14" i="8" s="1"/>
  <c r="H13" i="8"/>
  <c r="I13" i="8" s="1"/>
  <c r="H12" i="8"/>
  <c r="I12" i="8" s="1"/>
  <c r="H11" i="8"/>
  <c r="I11" i="8" s="1"/>
  <c r="H10" i="8"/>
  <c r="I10" i="8" s="1"/>
  <c r="H7" i="8"/>
  <c r="I7" i="8" s="1"/>
  <c r="H6" i="8"/>
  <c r="I6" i="8" s="1"/>
  <c r="H5" i="8"/>
  <c r="I5" i="8" s="1"/>
  <c r="H4" i="8"/>
  <c r="I4" i="8" s="1"/>
  <c r="I3" i="8"/>
  <c r="I2" i="8"/>
  <c r="I5" i="6"/>
  <c r="I3" i="6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H5" i="6"/>
  <c r="H4" i="6"/>
  <c r="I4" i="6" s="1"/>
  <c r="H2" i="6"/>
  <c r="I2" i="6" s="1"/>
  <c r="M22" i="6"/>
  <c r="L22" i="6"/>
  <c r="B5" i="3" s="1"/>
  <c r="B5" i="28" s="1"/>
  <c r="K22" i="6"/>
  <c r="B4" i="3" s="1"/>
  <c r="G22" i="6"/>
  <c r="F22" i="6"/>
  <c r="E22" i="6"/>
  <c r="B3" i="3" s="1"/>
  <c r="I22" i="16" l="1"/>
  <c r="G9" i="3" s="1"/>
  <c r="G8" i="28" s="1"/>
  <c r="I25" i="6"/>
  <c r="AA16" i="22"/>
  <c r="J9" i="3" s="1"/>
  <c r="J8" i="28" s="1"/>
  <c r="I34" i="8"/>
  <c r="AA19" i="22"/>
  <c r="H6" i="3"/>
  <c r="G6" i="3"/>
  <c r="B6" i="3"/>
  <c r="F11" i="28"/>
  <c r="F17" i="28" s="1"/>
  <c r="B3" i="28"/>
  <c r="L11" i="28"/>
  <c r="L17" i="28" s="1"/>
  <c r="I16" i="18"/>
  <c r="H9" i="3" s="1"/>
  <c r="H10" i="3" s="1"/>
  <c r="I20" i="18"/>
  <c r="V19" i="20"/>
  <c r="V21" i="20" s="1"/>
  <c r="V16" i="20"/>
  <c r="I9" i="3" s="1"/>
  <c r="I8" i="28" s="1"/>
  <c r="H11" i="28"/>
  <c r="H17" i="28" s="1"/>
  <c r="H16" i="18"/>
  <c r="H22" i="16"/>
  <c r="G4" i="28"/>
  <c r="G6" i="28" s="1"/>
  <c r="F6" i="3"/>
  <c r="I26" i="12"/>
  <c r="E9" i="3" s="1"/>
  <c r="E8" i="28" s="1"/>
  <c r="F22" i="14"/>
  <c r="F4" i="28"/>
  <c r="F6" i="28" s="1"/>
  <c r="I20" i="14"/>
  <c r="F9" i="3" s="1"/>
  <c r="F8" i="28" s="1"/>
  <c r="H20" i="14"/>
  <c r="E6" i="3"/>
  <c r="E4" i="28"/>
  <c r="E6" i="28" s="1"/>
  <c r="H26" i="12"/>
  <c r="I40" i="10"/>
  <c r="I38" i="10"/>
  <c r="D9" i="3" s="1"/>
  <c r="D8" i="28" s="1"/>
  <c r="H38" i="10"/>
  <c r="D6" i="3"/>
  <c r="D4" i="28"/>
  <c r="D6" i="28" s="1"/>
  <c r="C11" i="28"/>
  <c r="C17" i="28" s="1"/>
  <c r="C6" i="3"/>
  <c r="C3" i="28"/>
  <c r="I29" i="8"/>
  <c r="C9" i="3" s="1"/>
  <c r="C8" i="28" s="1"/>
  <c r="H29" i="8"/>
  <c r="C4" i="28"/>
  <c r="I22" i="6"/>
  <c r="B9" i="3" s="1"/>
  <c r="B8" i="28" s="1"/>
  <c r="H22" i="6"/>
  <c r="B4" i="28"/>
  <c r="B11" i="28"/>
  <c r="B17" i="28" s="1"/>
  <c r="J11" i="28"/>
  <c r="R73" i="9"/>
  <c r="I11" i="28"/>
  <c r="I17" i="28" s="1"/>
  <c r="D11" i="28"/>
  <c r="D17" i="28" s="1"/>
  <c r="E11" i="28"/>
  <c r="E17" i="28" s="1"/>
  <c r="H6" i="28"/>
  <c r="B10" i="3"/>
  <c r="K11" i="28"/>
  <c r="K17" i="28" s="1"/>
  <c r="G11" i="28"/>
  <c r="G17" i="28" s="1"/>
  <c r="L13" i="3"/>
  <c r="L19" i="3" s="1"/>
  <c r="K13" i="3"/>
  <c r="K19" i="3" s="1"/>
  <c r="J13" i="3"/>
  <c r="I13" i="3"/>
  <c r="I19" i="3" s="1"/>
  <c r="H13" i="3"/>
  <c r="H19" i="3" s="1"/>
  <c r="H20" i="3" s="1"/>
  <c r="G13" i="3"/>
  <c r="G19" i="3" s="1"/>
  <c r="F13" i="3"/>
  <c r="F19" i="3" s="1"/>
  <c r="E13" i="3"/>
  <c r="E19" i="3" s="1"/>
  <c r="D13" i="3"/>
  <c r="D19" i="3" s="1"/>
  <c r="C13" i="3"/>
  <c r="C19" i="3" s="1"/>
  <c r="B13" i="3"/>
  <c r="B19" i="3" s="1"/>
  <c r="B20" i="3" s="1"/>
  <c r="G10" i="3" l="1"/>
  <c r="G20" i="3"/>
  <c r="B6" i="28"/>
  <c r="B9" i="28" s="1"/>
  <c r="E20" i="3"/>
  <c r="F20" i="3"/>
  <c r="H18" i="28"/>
  <c r="C6" i="28"/>
  <c r="C18" i="28" s="1"/>
  <c r="H8" i="28"/>
  <c r="H9" i="28" s="1"/>
  <c r="F10" i="3"/>
  <c r="E9" i="28"/>
  <c r="E10" i="3"/>
  <c r="I28" i="12"/>
  <c r="F9" i="28"/>
  <c r="F7" i="31"/>
  <c r="D9" i="28"/>
  <c r="D10" i="3"/>
  <c r="D20" i="3"/>
  <c r="C20" i="3"/>
  <c r="C10" i="3"/>
  <c r="B18" i="28"/>
  <c r="G18" i="28"/>
  <c r="G9" i="28"/>
  <c r="F18" i="28"/>
  <c r="D18" i="28"/>
  <c r="E18" i="28"/>
  <c r="L5" i="28"/>
  <c r="C9" i="28" l="1"/>
  <c r="F17" i="31"/>
  <c r="L4" i="28"/>
  <c r="L3" i="28"/>
  <c r="L6" i="3"/>
  <c r="L20" i="3" s="1"/>
  <c r="F8" i="31"/>
  <c r="AJ124" i="25"/>
  <c r="AI124" i="25"/>
  <c r="AH124" i="25"/>
  <c r="AG124" i="25"/>
  <c r="AF124" i="25"/>
  <c r="AE124" i="25"/>
  <c r="AD124" i="25"/>
  <c r="AC124" i="25"/>
  <c r="AA124" i="25"/>
  <c r="Z124" i="25"/>
  <c r="Y124" i="25"/>
  <c r="X124" i="25"/>
  <c r="W124" i="25"/>
  <c r="V124" i="25"/>
  <c r="U124" i="25"/>
  <c r="T124" i="25"/>
  <c r="S124" i="25"/>
  <c r="R124" i="25"/>
  <c r="Q124" i="25"/>
  <c r="AM122" i="25"/>
  <c r="AL122" i="25"/>
  <c r="AK122" i="25"/>
  <c r="AM121" i="25"/>
  <c r="AL121" i="25"/>
  <c r="AK121" i="25"/>
  <c r="AM120" i="25"/>
  <c r="AL120" i="25"/>
  <c r="AK120" i="25"/>
  <c r="AM119" i="25"/>
  <c r="AL119" i="25"/>
  <c r="AK119" i="25"/>
  <c r="AM118" i="25"/>
  <c r="AL118" i="25"/>
  <c r="AK118" i="25"/>
  <c r="AM117" i="25"/>
  <c r="AL117" i="25"/>
  <c r="AK117" i="25"/>
  <c r="AM116" i="25"/>
  <c r="AL116" i="25"/>
  <c r="AK116" i="25"/>
  <c r="AM115" i="25"/>
  <c r="AL115" i="25"/>
  <c r="AK115" i="25"/>
  <c r="AM114" i="25"/>
  <c r="AL114" i="25"/>
  <c r="AK114" i="25"/>
  <c r="AM113" i="25"/>
  <c r="AL113" i="25"/>
  <c r="AK113" i="25"/>
  <c r="AM112" i="25"/>
  <c r="AL112" i="25"/>
  <c r="AK112" i="25"/>
  <c r="AM111" i="25"/>
  <c r="AL111" i="25"/>
  <c r="AK111" i="25"/>
  <c r="AM110" i="25"/>
  <c r="AL110" i="25"/>
  <c r="AK110" i="25"/>
  <c r="AM109" i="25"/>
  <c r="AL109" i="25"/>
  <c r="AK109" i="25"/>
  <c r="AM108" i="25"/>
  <c r="AL108" i="25"/>
  <c r="AK108" i="25"/>
  <c r="AM107" i="25"/>
  <c r="AL107" i="25"/>
  <c r="AK107" i="25"/>
  <c r="AM106" i="25"/>
  <c r="AL106" i="25"/>
  <c r="AK106" i="25"/>
  <c r="AM105" i="25"/>
  <c r="AL105" i="25"/>
  <c r="AK105" i="25"/>
  <c r="AM104" i="25"/>
  <c r="AL104" i="25"/>
  <c r="AK104" i="25"/>
  <c r="AM103" i="25"/>
  <c r="AL103" i="25"/>
  <c r="AK103" i="25"/>
  <c r="AM102" i="25"/>
  <c r="AL102" i="25"/>
  <c r="AK102" i="25"/>
  <c r="AM101" i="25"/>
  <c r="AL101" i="25"/>
  <c r="AK101" i="25"/>
  <c r="AM100" i="25"/>
  <c r="AL100" i="25"/>
  <c r="AK100" i="25"/>
  <c r="AM99" i="25"/>
  <c r="AL99" i="25"/>
  <c r="AK99" i="25"/>
  <c r="AM98" i="25"/>
  <c r="AL98" i="25"/>
  <c r="AK98" i="25"/>
  <c r="AM97" i="25"/>
  <c r="AL97" i="25"/>
  <c r="AK97" i="25"/>
  <c r="AM96" i="25"/>
  <c r="AL96" i="25"/>
  <c r="AK96" i="25"/>
  <c r="AM95" i="25"/>
  <c r="AL95" i="25"/>
  <c r="AK95" i="25"/>
  <c r="AM94" i="25"/>
  <c r="AL94" i="25"/>
  <c r="AK94" i="25"/>
  <c r="AM93" i="25"/>
  <c r="AL93" i="25"/>
  <c r="AK93" i="25"/>
  <c r="AM92" i="25"/>
  <c r="AL92" i="25"/>
  <c r="AK92" i="25"/>
  <c r="AM91" i="25"/>
  <c r="AL91" i="25"/>
  <c r="AK91" i="25"/>
  <c r="AM90" i="25"/>
  <c r="AL90" i="25"/>
  <c r="AK90" i="25"/>
  <c r="AM89" i="25"/>
  <c r="AL89" i="25"/>
  <c r="AK89" i="25"/>
  <c r="AM88" i="25"/>
  <c r="AL88" i="25"/>
  <c r="AK88" i="25"/>
  <c r="AM87" i="25"/>
  <c r="AL87" i="25"/>
  <c r="AK87" i="25"/>
  <c r="AM86" i="25"/>
  <c r="AL86" i="25"/>
  <c r="AK86" i="25"/>
  <c r="AM85" i="25"/>
  <c r="AL85" i="25"/>
  <c r="AK85" i="25"/>
  <c r="AM84" i="25"/>
  <c r="AL84" i="25"/>
  <c r="AK84" i="25"/>
  <c r="AM83" i="25"/>
  <c r="AL83" i="25"/>
  <c r="AK83" i="25"/>
  <c r="AM82" i="25"/>
  <c r="AL82" i="25"/>
  <c r="AK82" i="25"/>
  <c r="AM81" i="25"/>
  <c r="AL81" i="25"/>
  <c r="AK81" i="25"/>
  <c r="AM80" i="25"/>
  <c r="AL80" i="25"/>
  <c r="AK80" i="25"/>
  <c r="AM79" i="25"/>
  <c r="AL79" i="25"/>
  <c r="AK79" i="25"/>
  <c r="AM78" i="25"/>
  <c r="AL78" i="25"/>
  <c r="AK78" i="25"/>
  <c r="AM77" i="25"/>
  <c r="AL77" i="25"/>
  <c r="AK77" i="25"/>
  <c r="AM76" i="25"/>
  <c r="AL76" i="25"/>
  <c r="AK76" i="25"/>
  <c r="AM75" i="25"/>
  <c r="AL75" i="25"/>
  <c r="AK75" i="25"/>
  <c r="AM74" i="25"/>
  <c r="AL74" i="25"/>
  <c r="AK74" i="25"/>
  <c r="AM73" i="25"/>
  <c r="AL73" i="25"/>
  <c r="AK73" i="25"/>
  <c r="AM72" i="25"/>
  <c r="AL72" i="25"/>
  <c r="AK72" i="25"/>
  <c r="AM71" i="25"/>
  <c r="AL71" i="25"/>
  <c r="AK71" i="25"/>
  <c r="AM70" i="25"/>
  <c r="AL70" i="25"/>
  <c r="AK70" i="25"/>
  <c r="AM69" i="25"/>
  <c r="AL69" i="25"/>
  <c r="AK69" i="25"/>
  <c r="AM68" i="25"/>
  <c r="AL68" i="25"/>
  <c r="AK68" i="25"/>
  <c r="AM67" i="25"/>
  <c r="AL67" i="25"/>
  <c r="AK67" i="25"/>
  <c r="AM66" i="25"/>
  <c r="AL66" i="25"/>
  <c r="AK66" i="25"/>
  <c r="AM65" i="25"/>
  <c r="AL65" i="25"/>
  <c r="AK65" i="25"/>
  <c r="AM64" i="25"/>
  <c r="AL64" i="25"/>
  <c r="AK64" i="25"/>
  <c r="AM63" i="25"/>
  <c r="AL63" i="25"/>
  <c r="AK63" i="25"/>
  <c r="AM62" i="25"/>
  <c r="AL62" i="25"/>
  <c r="AK62" i="25"/>
  <c r="AM61" i="25"/>
  <c r="AL61" i="25"/>
  <c r="AK61" i="25"/>
  <c r="AM60" i="25"/>
  <c r="AL60" i="25"/>
  <c r="AK60" i="25"/>
  <c r="AM59" i="25"/>
  <c r="AL59" i="25"/>
  <c r="AK59" i="25"/>
  <c r="AM58" i="25"/>
  <c r="AL58" i="25"/>
  <c r="AK58" i="25"/>
  <c r="AM57" i="25"/>
  <c r="AL57" i="25"/>
  <c r="AK57" i="25"/>
  <c r="AM56" i="25"/>
  <c r="AL56" i="25"/>
  <c r="AK56" i="25"/>
  <c r="AM55" i="25"/>
  <c r="AL55" i="25"/>
  <c r="AK55" i="25"/>
  <c r="AM54" i="25"/>
  <c r="AL54" i="25"/>
  <c r="AK54" i="25"/>
  <c r="AM53" i="25"/>
  <c r="AL53" i="25"/>
  <c r="AK53" i="25"/>
  <c r="AM52" i="25"/>
  <c r="AL52" i="25"/>
  <c r="AK52" i="25"/>
  <c r="AM51" i="25"/>
  <c r="AL51" i="25"/>
  <c r="AK51" i="25"/>
  <c r="AM50" i="25"/>
  <c r="AL50" i="25"/>
  <c r="AK50" i="25"/>
  <c r="AM49" i="25"/>
  <c r="AL49" i="25"/>
  <c r="AK49" i="25"/>
  <c r="AM48" i="25"/>
  <c r="AL48" i="25"/>
  <c r="AK48" i="25"/>
  <c r="AM47" i="25"/>
  <c r="AL47" i="25"/>
  <c r="AK47" i="25"/>
  <c r="AM46" i="25"/>
  <c r="AL46" i="25"/>
  <c r="AK46" i="25"/>
  <c r="AM45" i="25"/>
  <c r="AL45" i="25"/>
  <c r="AK45" i="25"/>
  <c r="AM44" i="25"/>
  <c r="AL44" i="25"/>
  <c r="AK44" i="25"/>
  <c r="AM43" i="25"/>
  <c r="AL43" i="25"/>
  <c r="AK43" i="25"/>
  <c r="AM42" i="25"/>
  <c r="AL42" i="25"/>
  <c r="AK42" i="25"/>
  <c r="AM41" i="25"/>
  <c r="AL41" i="25"/>
  <c r="AK41" i="25"/>
  <c r="AM40" i="25"/>
  <c r="AL40" i="25"/>
  <c r="AK40" i="25"/>
  <c r="AM39" i="25"/>
  <c r="AL39" i="25"/>
  <c r="AK39" i="25"/>
  <c r="AM38" i="25"/>
  <c r="AL38" i="25"/>
  <c r="AK38" i="25"/>
  <c r="AM37" i="25"/>
  <c r="AL37" i="25"/>
  <c r="AK37" i="25"/>
  <c r="AM36" i="25"/>
  <c r="AL36" i="25"/>
  <c r="AK36" i="25"/>
  <c r="AB36" i="25"/>
  <c r="AB124" i="25" s="1"/>
  <c r="AM35" i="25"/>
  <c r="AL35" i="25"/>
  <c r="AK35" i="25"/>
  <c r="AM34" i="25"/>
  <c r="AL34" i="25"/>
  <c r="AK34" i="25"/>
  <c r="AM33" i="25"/>
  <c r="AL33" i="25"/>
  <c r="AK33" i="25"/>
  <c r="AM32" i="25"/>
  <c r="AL32" i="25"/>
  <c r="AK32" i="25"/>
  <c r="AM31" i="25"/>
  <c r="AL31" i="25"/>
  <c r="AK31" i="25"/>
  <c r="AM30" i="25"/>
  <c r="AL30" i="25"/>
  <c r="AK30" i="25"/>
  <c r="AM29" i="25"/>
  <c r="AL29" i="25"/>
  <c r="AK29" i="25"/>
  <c r="AM28" i="25"/>
  <c r="AL28" i="25"/>
  <c r="AK28" i="25"/>
  <c r="AM27" i="25"/>
  <c r="AL27" i="25"/>
  <c r="AK27" i="25"/>
  <c r="AM26" i="25"/>
  <c r="AL26" i="25"/>
  <c r="AK26" i="25"/>
  <c r="AM25" i="25"/>
  <c r="AL25" i="25"/>
  <c r="AK25" i="25"/>
  <c r="AM24" i="25"/>
  <c r="AL24" i="25"/>
  <c r="AK24" i="25"/>
  <c r="AM23" i="25"/>
  <c r="AL23" i="25"/>
  <c r="AK23" i="25"/>
  <c r="AM22" i="25"/>
  <c r="AL22" i="25"/>
  <c r="AK22" i="25"/>
  <c r="AM21" i="25"/>
  <c r="AL21" i="25"/>
  <c r="AK21" i="25"/>
  <c r="AM20" i="25"/>
  <c r="AL20" i="25"/>
  <c r="AK20" i="25"/>
  <c r="AM19" i="25"/>
  <c r="AL19" i="25"/>
  <c r="AK19" i="25"/>
  <c r="AM18" i="25"/>
  <c r="AL18" i="25"/>
  <c r="AK18" i="25"/>
  <c r="AM17" i="25"/>
  <c r="AL17" i="25"/>
  <c r="AK17" i="25"/>
  <c r="AM16" i="25"/>
  <c r="AL16" i="25"/>
  <c r="AK16" i="25"/>
  <c r="AM15" i="25"/>
  <c r="AL15" i="25"/>
  <c r="AK15" i="25"/>
  <c r="AM14" i="25"/>
  <c r="AL14" i="25"/>
  <c r="AK14" i="25"/>
  <c r="AM13" i="25"/>
  <c r="AL13" i="25"/>
  <c r="AK13" i="25"/>
  <c r="AM12" i="25"/>
  <c r="AL12" i="25"/>
  <c r="AK12" i="25"/>
  <c r="AM11" i="25"/>
  <c r="AL11" i="25"/>
  <c r="AK11" i="25"/>
  <c r="AM10" i="25"/>
  <c r="AL10" i="25"/>
  <c r="AK10" i="25"/>
  <c r="AM9" i="25"/>
  <c r="AL9" i="25"/>
  <c r="AK9" i="25"/>
  <c r="AM8" i="25"/>
  <c r="AL8" i="25"/>
  <c r="AK8" i="25"/>
  <c r="AM7" i="25"/>
  <c r="AL7" i="25"/>
  <c r="AK7" i="25"/>
  <c r="AM6" i="25"/>
  <c r="AL6" i="25"/>
  <c r="AK6" i="25"/>
  <c r="AM5" i="25"/>
  <c r="AL5" i="25"/>
  <c r="AK5" i="25"/>
  <c r="AM4" i="25"/>
  <c r="AL4" i="25"/>
  <c r="AK4" i="25"/>
  <c r="AM3" i="25"/>
  <c r="AL3" i="25"/>
  <c r="AK3" i="25"/>
  <c r="AM2" i="25"/>
  <c r="AL2" i="25"/>
  <c r="AK2" i="25"/>
  <c r="L8" i="28" l="1"/>
  <c r="L10" i="3"/>
  <c r="L6" i="28"/>
  <c r="AL124" i="25"/>
  <c r="AK124" i="25"/>
  <c r="AM124" i="25"/>
  <c r="N17" i="24"/>
  <c r="M17" i="24"/>
  <c r="K5" i="3" s="1"/>
  <c r="K5" i="28" s="1"/>
  <c r="L17" i="24"/>
  <c r="K4" i="3" s="1"/>
  <c r="J17" i="24"/>
  <c r="H17" i="24"/>
  <c r="F17" i="24"/>
  <c r="E17" i="24"/>
  <c r="K3" i="3" s="1"/>
  <c r="K15" i="24"/>
  <c r="I15" i="24"/>
  <c r="K14" i="24"/>
  <c r="I14" i="24"/>
  <c r="K13" i="24"/>
  <c r="I13" i="24"/>
  <c r="K12" i="24"/>
  <c r="I12" i="24"/>
  <c r="K11" i="24"/>
  <c r="I11" i="24"/>
  <c r="K10" i="24"/>
  <c r="I10" i="24"/>
  <c r="K9" i="24"/>
  <c r="I9" i="24"/>
  <c r="K8" i="24"/>
  <c r="I8" i="24"/>
  <c r="K7" i="24"/>
  <c r="I7" i="24"/>
  <c r="K6" i="24"/>
  <c r="I6" i="24"/>
  <c r="K5" i="24"/>
  <c r="I5" i="24"/>
  <c r="G4" i="24"/>
  <c r="I4" i="24" s="1"/>
  <c r="G3" i="24"/>
  <c r="K3" i="24" s="1"/>
  <c r="K2" i="24"/>
  <c r="I2" i="24"/>
  <c r="K4" i="24" l="1"/>
  <c r="K17" i="24"/>
  <c r="I19" i="24"/>
  <c r="L9" i="28"/>
  <c r="L18" i="28"/>
  <c r="K4" i="28"/>
  <c r="K3" i="28"/>
  <c r="K6" i="3"/>
  <c r="K20" i="3" s="1"/>
  <c r="G17" i="24"/>
  <c r="I3" i="24"/>
  <c r="I17" i="24" s="1"/>
  <c r="K9" i="3" s="1"/>
  <c r="K6" i="28" l="1"/>
  <c r="K18" i="28" s="1"/>
  <c r="K8" i="28"/>
  <c r="K9" i="28" s="1"/>
  <c r="K10" i="3"/>
  <c r="AB16" i="22"/>
  <c r="Z16" i="22"/>
  <c r="Y16" i="22"/>
  <c r="J5" i="3" s="1"/>
  <c r="J5" i="28" s="1"/>
  <c r="X16" i="22"/>
  <c r="J4" i="3" s="1"/>
  <c r="W16" i="22"/>
  <c r="V16" i="22"/>
  <c r="J3" i="3" s="1"/>
  <c r="AE14" i="22"/>
  <c r="AE13" i="22"/>
  <c r="AF13" i="22" s="1"/>
  <c r="AE12" i="22"/>
  <c r="AF12" i="22" s="1"/>
  <c r="AE11" i="22"/>
  <c r="AE10" i="22"/>
  <c r="AE9" i="22"/>
  <c r="AE8" i="22"/>
  <c r="AE7" i="22"/>
  <c r="AE6" i="22"/>
  <c r="AF6" i="22" s="1"/>
  <c r="AE5" i="22"/>
  <c r="AF5" i="22" s="1"/>
  <c r="AE4" i="22"/>
  <c r="AF4" i="22" s="1"/>
  <c r="AE3" i="22"/>
  <c r="AE2" i="22"/>
  <c r="AJ70" i="23"/>
  <c r="AI70" i="23"/>
  <c r="AH70" i="23"/>
  <c r="AG70" i="23"/>
  <c r="AF70" i="23"/>
  <c r="AE70" i="23"/>
  <c r="AD70" i="23"/>
  <c r="AC70" i="23"/>
  <c r="AA70" i="23"/>
  <c r="Z70" i="23"/>
  <c r="Y70" i="23"/>
  <c r="X70" i="23"/>
  <c r="W70" i="23"/>
  <c r="V70" i="23"/>
  <c r="U70" i="23"/>
  <c r="T70" i="23"/>
  <c r="S70" i="23"/>
  <c r="AJ68" i="23"/>
  <c r="AI68" i="23"/>
  <c r="AH68" i="23"/>
  <c r="AG68" i="23"/>
  <c r="AE68" i="23"/>
  <c r="AD68" i="23"/>
  <c r="AC68" i="23"/>
  <c r="AA68" i="23"/>
  <c r="Z68" i="23"/>
  <c r="Y68" i="23"/>
  <c r="X68" i="23"/>
  <c r="W68" i="23"/>
  <c r="V68" i="23"/>
  <c r="U68" i="23"/>
  <c r="T68" i="23"/>
  <c r="S68" i="23"/>
  <c r="AE67" i="23"/>
  <c r="AD67" i="23"/>
  <c r="AC67" i="23"/>
  <c r="AA67" i="23"/>
  <c r="Z67" i="23"/>
  <c r="Y67" i="23"/>
  <c r="X67" i="23"/>
  <c r="S67" i="23"/>
  <c r="AN65" i="23"/>
  <c r="AM65" i="23"/>
  <c r="AL65" i="23"/>
  <c r="AK65" i="23"/>
  <c r="R65" i="23"/>
  <c r="P65" i="23"/>
  <c r="AN64" i="23"/>
  <c r="AM64" i="23"/>
  <c r="AL64" i="23"/>
  <c r="AK64" i="23"/>
  <c r="R64" i="23"/>
  <c r="P64" i="23"/>
  <c r="AL63" i="23"/>
  <c r="AB63" i="23"/>
  <c r="R63" i="23"/>
  <c r="P63" i="23"/>
  <c r="AN62" i="23"/>
  <c r="AM62" i="23"/>
  <c r="AL62" i="23"/>
  <c r="AK62" i="23"/>
  <c r="R62" i="23"/>
  <c r="P62" i="23"/>
  <c r="AN61" i="23"/>
  <c r="AM61" i="23"/>
  <c r="AL61" i="23"/>
  <c r="AK61" i="23"/>
  <c r="R61" i="23"/>
  <c r="P61" i="23"/>
  <c r="AN60" i="23"/>
  <c r="AM60" i="23"/>
  <c r="AL60" i="23"/>
  <c r="AK60" i="23"/>
  <c r="R60" i="23"/>
  <c r="P60" i="23"/>
  <c r="AN59" i="23"/>
  <c r="AM59" i="23"/>
  <c r="AL59" i="23"/>
  <c r="AK59" i="23"/>
  <c r="R59" i="23"/>
  <c r="P59" i="23"/>
  <c r="AN58" i="23"/>
  <c r="AM58" i="23"/>
  <c r="AL58" i="23"/>
  <c r="AK58" i="23"/>
  <c r="R58" i="23"/>
  <c r="P58" i="23"/>
  <c r="AN57" i="23"/>
  <c r="AM57" i="23"/>
  <c r="AL57" i="23"/>
  <c r="AK57" i="23"/>
  <c r="R57" i="23"/>
  <c r="P57" i="23"/>
  <c r="AN56" i="23"/>
  <c r="AM56" i="23"/>
  <c r="AL56" i="23"/>
  <c r="AK56" i="23"/>
  <c r="R56" i="23"/>
  <c r="P56" i="23"/>
  <c r="AN55" i="23"/>
  <c r="AM55" i="23"/>
  <c r="AL55" i="23"/>
  <c r="AK55" i="23"/>
  <c r="R55" i="23"/>
  <c r="P55" i="23"/>
  <c r="AN54" i="23"/>
  <c r="AM54" i="23"/>
  <c r="AL54" i="23"/>
  <c r="AK54" i="23"/>
  <c r="R54" i="23"/>
  <c r="P54" i="23"/>
  <c r="AN53" i="23"/>
  <c r="AM53" i="23"/>
  <c r="AL53" i="23"/>
  <c r="AK53" i="23"/>
  <c r="R53" i="23"/>
  <c r="P53" i="23"/>
  <c r="AN52" i="23"/>
  <c r="AM52" i="23"/>
  <c r="AL52" i="23"/>
  <c r="AK52" i="23"/>
  <c r="R52" i="23"/>
  <c r="P52" i="23"/>
  <c r="AN51" i="23"/>
  <c r="AM51" i="23"/>
  <c r="AL51" i="23"/>
  <c r="AK51" i="23"/>
  <c r="R51" i="23"/>
  <c r="P51" i="23"/>
  <c r="AN50" i="23"/>
  <c r="AM50" i="23"/>
  <c r="AL50" i="23"/>
  <c r="AK50" i="23"/>
  <c r="R50" i="23"/>
  <c r="P50" i="23"/>
  <c r="AN49" i="23"/>
  <c r="AM49" i="23"/>
  <c r="AL49" i="23"/>
  <c r="AK49" i="23"/>
  <c r="R49" i="23"/>
  <c r="P49" i="23"/>
  <c r="AN48" i="23"/>
  <c r="AM48" i="23"/>
  <c r="AL48" i="23"/>
  <c r="AK48" i="23"/>
  <c r="R48" i="23"/>
  <c r="P48" i="23"/>
  <c r="AN47" i="23"/>
  <c r="AM47" i="23"/>
  <c r="AL47" i="23"/>
  <c r="AK47" i="23"/>
  <c r="R47" i="23"/>
  <c r="P47" i="23"/>
  <c r="AN46" i="23"/>
  <c r="AM46" i="23"/>
  <c r="AL46" i="23"/>
  <c r="AK46" i="23"/>
  <c r="R46" i="23"/>
  <c r="P46" i="23"/>
  <c r="AN45" i="23"/>
  <c r="AM45" i="23"/>
  <c r="AL45" i="23"/>
  <c r="AK45" i="23"/>
  <c r="R45" i="23"/>
  <c r="P45" i="23"/>
  <c r="AN44" i="23"/>
  <c r="AM44" i="23"/>
  <c r="AL44" i="23"/>
  <c r="AK44" i="23"/>
  <c r="R44" i="23"/>
  <c r="P44" i="23"/>
  <c r="AN43" i="23"/>
  <c r="AM43" i="23"/>
  <c r="AL43" i="23"/>
  <c r="AK43" i="23"/>
  <c r="R43" i="23"/>
  <c r="P43" i="23"/>
  <c r="AN42" i="23"/>
  <c r="AM42" i="23"/>
  <c r="AL42" i="23"/>
  <c r="AK42" i="23"/>
  <c r="R42" i="23"/>
  <c r="P42" i="23"/>
  <c r="AN41" i="23"/>
  <c r="AM41" i="23"/>
  <c r="AL41" i="23"/>
  <c r="AK41" i="23"/>
  <c r="R41" i="23"/>
  <c r="P41" i="23"/>
  <c r="AN40" i="23"/>
  <c r="AM40" i="23"/>
  <c r="AL40" i="23"/>
  <c r="AK40" i="23"/>
  <c r="R40" i="23"/>
  <c r="P40" i="23"/>
  <c r="AN39" i="23"/>
  <c r="AM39" i="23"/>
  <c r="AL39" i="23"/>
  <c r="AK39" i="23"/>
  <c r="R39" i="23"/>
  <c r="P39" i="23"/>
  <c r="AN38" i="23"/>
  <c r="AM38" i="23"/>
  <c r="AL38" i="23"/>
  <c r="AK38" i="23"/>
  <c r="R38" i="23"/>
  <c r="P38" i="23"/>
  <c r="AN37" i="23"/>
  <c r="AM37" i="23"/>
  <c r="AL37" i="23"/>
  <c r="AK37" i="23"/>
  <c r="R37" i="23"/>
  <c r="P37" i="23"/>
  <c r="AN36" i="23"/>
  <c r="AM36" i="23"/>
  <c r="AL36" i="23"/>
  <c r="AK36" i="23"/>
  <c r="R36" i="23"/>
  <c r="P36" i="23"/>
  <c r="AN35" i="23"/>
  <c r="AM35" i="23"/>
  <c r="AL35" i="23"/>
  <c r="AK35" i="23"/>
  <c r="R35" i="23"/>
  <c r="P35" i="23"/>
  <c r="AN34" i="23"/>
  <c r="AM34" i="23"/>
  <c r="AL34" i="23"/>
  <c r="AK34" i="23"/>
  <c r="R34" i="23"/>
  <c r="P34" i="23"/>
  <c r="AN33" i="23"/>
  <c r="AM33" i="23"/>
  <c r="AL33" i="23"/>
  <c r="AK33" i="23"/>
  <c r="R33" i="23"/>
  <c r="P33" i="23"/>
  <c r="AN32" i="23"/>
  <c r="AM32" i="23"/>
  <c r="AL32" i="23"/>
  <c r="AK32" i="23"/>
  <c r="R32" i="23"/>
  <c r="P32" i="23"/>
  <c r="AN31" i="23"/>
  <c r="AM31" i="23"/>
  <c r="AL31" i="23"/>
  <c r="AK31" i="23"/>
  <c r="R31" i="23"/>
  <c r="P31" i="23"/>
  <c r="AN30" i="23"/>
  <c r="AM30" i="23"/>
  <c r="AL30" i="23"/>
  <c r="AK30" i="23"/>
  <c r="R30" i="23"/>
  <c r="P30" i="23"/>
  <c r="AN29" i="23"/>
  <c r="AM29" i="23"/>
  <c r="AL29" i="23"/>
  <c r="AK29" i="23"/>
  <c r="R29" i="23"/>
  <c r="P29" i="23"/>
  <c r="AN28" i="23"/>
  <c r="AM28" i="23"/>
  <c r="AL28" i="23"/>
  <c r="AK28" i="23"/>
  <c r="R28" i="23"/>
  <c r="P28" i="23"/>
  <c r="AN27" i="23"/>
  <c r="AM27" i="23"/>
  <c r="AL27" i="23"/>
  <c r="AK27" i="23"/>
  <c r="R27" i="23"/>
  <c r="P27" i="23"/>
  <c r="AN26" i="23"/>
  <c r="AM26" i="23"/>
  <c r="AL26" i="23"/>
  <c r="AK26" i="23"/>
  <c r="R26" i="23"/>
  <c r="P26" i="23"/>
  <c r="AN25" i="23"/>
  <c r="AM25" i="23"/>
  <c r="AL25" i="23"/>
  <c r="AK25" i="23"/>
  <c r="R25" i="23"/>
  <c r="P25" i="23"/>
  <c r="AN24" i="23"/>
  <c r="AM24" i="23"/>
  <c r="AL24" i="23"/>
  <c r="AK24" i="23"/>
  <c r="R24" i="23"/>
  <c r="P24" i="23"/>
  <c r="AN23" i="23"/>
  <c r="AM23" i="23"/>
  <c r="AL23" i="23"/>
  <c r="AK23" i="23"/>
  <c r="R23" i="23"/>
  <c r="P23" i="23"/>
  <c r="AN22" i="23"/>
  <c r="AM22" i="23"/>
  <c r="AL22" i="23"/>
  <c r="AK22" i="23"/>
  <c r="R22" i="23"/>
  <c r="P22" i="23"/>
  <c r="AN21" i="23"/>
  <c r="AM21" i="23"/>
  <c r="AL21" i="23"/>
  <c r="AK21" i="23"/>
  <c r="R21" i="23"/>
  <c r="P21" i="23"/>
  <c r="AN20" i="23"/>
  <c r="AM20" i="23"/>
  <c r="AL20" i="23"/>
  <c r="AK20" i="23"/>
  <c r="R20" i="23"/>
  <c r="P20" i="23"/>
  <c r="AN19" i="23"/>
  <c r="AM19" i="23"/>
  <c r="AL19" i="23"/>
  <c r="AK19" i="23"/>
  <c r="R19" i="23"/>
  <c r="P19" i="23"/>
  <c r="AN18" i="23"/>
  <c r="AM18" i="23"/>
  <c r="AL18" i="23"/>
  <c r="AK18" i="23"/>
  <c r="R18" i="23"/>
  <c r="P18" i="23"/>
  <c r="AN17" i="23"/>
  <c r="AM17" i="23"/>
  <c r="AL17" i="23"/>
  <c r="AK17" i="23"/>
  <c r="R17" i="23"/>
  <c r="P17" i="23"/>
  <c r="AN16" i="23"/>
  <c r="AM16" i="23"/>
  <c r="AL16" i="23"/>
  <c r="AK16" i="23"/>
  <c r="R16" i="23"/>
  <c r="P16" i="23"/>
  <c r="AN15" i="23"/>
  <c r="AM15" i="23"/>
  <c r="AL15" i="23"/>
  <c r="AK15" i="23"/>
  <c r="R15" i="23"/>
  <c r="P15" i="23"/>
  <c r="AN14" i="23"/>
  <c r="AM14" i="23"/>
  <c r="AL14" i="23"/>
  <c r="AK14" i="23"/>
  <c r="R14" i="23"/>
  <c r="P14" i="23"/>
  <c r="AN13" i="23"/>
  <c r="AM13" i="23"/>
  <c r="AL13" i="23"/>
  <c r="AK13" i="23"/>
  <c r="R13" i="23"/>
  <c r="P13" i="23"/>
  <c r="AN12" i="23"/>
  <c r="AM12" i="23"/>
  <c r="AL12" i="23"/>
  <c r="AK12" i="23"/>
  <c r="R12" i="23"/>
  <c r="P12" i="23"/>
  <c r="AN11" i="23"/>
  <c r="AM11" i="23"/>
  <c r="AL11" i="23"/>
  <c r="AK11" i="23"/>
  <c r="R11" i="23"/>
  <c r="P11" i="23"/>
  <c r="AN10" i="23"/>
  <c r="AM10" i="23"/>
  <c r="AL10" i="23"/>
  <c r="AK10" i="23"/>
  <c r="R10" i="23"/>
  <c r="P10" i="23"/>
  <c r="AN9" i="23"/>
  <c r="AM9" i="23"/>
  <c r="AL9" i="23"/>
  <c r="AK9" i="23"/>
  <c r="R9" i="23"/>
  <c r="P9" i="23"/>
  <c r="AN8" i="23"/>
  <c r="AM8" i="23"/>
  <c r="AL8" i="23"/>
  <c r="AK8" i="23"/>
  <c r="R8" i="23"/>
  <c r="P8" i="23"/>
  <c r="AN7" i="23"/>
  <c r="AM7" i="23"/>
  <c r="AL7" i="23"/>
  <c r="AK7" i="23"/>
  <c r="R7" i="23"/>
  <c r="P7" i="23"/>
  <c r="AN6" i="23"/>
  <c r="AM6" i="23"/>
  <c r="AL6" i="23"/>
  <c r="AK6" i="23"/>
  <c r="R6" i="23"/>
  <c r="P6" i="23"/>
  <c r="AN5" i="23"/>
  <c r="AM5" i="23"/>
  <c r="AL5" i="23"/>
  <c r="AK5" i="23"/>
  <c r="R5" i="23"/>
  <c r="P5" i="23"/>
  <c r="AN4" i="23"/>
  <c r="AM4" i="23"/>
  <c r="AL4" i="23"/>
  <c r="AK4" i="23"/>
  <c r="R4" i="23"/>
  <c r="P4" i="23"/>
  <c r="AN3" i="23"/>
  <c r="AM3" i="23"/>
  <c r="AL3" i="23"/>
  <c r="AK3" i="23"/>
  <c r="R3" i="23"/>
  <c r="P3" i="23"/>
  <c r="AN2" i="23"/>
  <c r="AM2" i="23"/>
  <c r="AL2" i="23"/>
  <c r="AK2" i="23"/>
  <c r="AF2" i="23"/>
  <c r="AF68" i="23" s="1"/>
  <c r="R2" i="23"/>
  <c r="P2" i="23"/>
  <c r="X72" i="23" l="1"/>
  <c r="AB76" i="23"/>
  <c r="J17" i="3"/>
  <c r="AB68" i="23"/>
  <c r="AL70" i="23"/>
  <c r="J3" i="28"/>
  <c r="J6" i="3"/>
  <c r="J4" i="28"/>
  <c r="AL68" i="23"/>
  <c r="AE16" i="22"/>
  <c r="AF16" i="22"/>
  <c r="AK70" i="23"/>
  <c r="AK63" i="23"/>
  <c r="AK68" i="23" s="1"/>
  <c r="AM63" i="23"/>
  <c r="AM68" i="23" s="1"/>
  <c r="AB70" i="23"/>
  <c r="AN63" i="23"/>
  <c r="AN68" i="23" s="1"/>
  <c r="AB67" i="23"/>
  <c r="J15" i="28" l="1"/>
  <c r="J17" i="28" s="1"/>
  <c r="J19" i="3"/>
  <c r="AN70" i="23"/>
  <c r="AM70" i="23"/>
  <c r="J10" i="3"/>
  <c r="J20" i="3"/>
  <c r="J6" i="28"/>
  <c r="X16" i="20"/>
  <c r="W16" i="20"/>
  <c r="U16" i="20"/>
  <c r="T16" i="20"/>
  <c r="I5" i="3" s="1"/>
  <c r="I5" i="28" s="1"/>
  <c r="S16" i="20"/>
  <c r="R16" i="20"/>
  <c r="I4" i="3" s="1"/>
  <c r="Q16" i="20"/>
  <c r="I3" i="3" s="1"/>
  <c r="Z14" i="20"/>
  <c r="Z13" i="20"/>
  <c r="Z12" i="20"/>
  <c r="Z10" i="20"/>
  <c r="Z8" i="20"/>
  <c r="Z6" i="20"/>
  <c r="Z5" i="20"/>
  <c r="Z4" i="20"/>
  <c r="Z3" i="20"/>
  <c r="X67" i="21"/>
  <c r="AF65" i="21"/>
  <c r="AE65" i="21"/>
  <c r="AD65" i="21"/>
  <c r="AB65" i="21"/>
  <c r="AA65" i="21"/>
  <c r="Z65" i="21"/>
  <c r="Y65" i="21"/>
  <c r="X65" i="21"/>
  <c r="W65" i="21"/>
  <c r="V65" i="21"/>
  <c r="U65" i="21"/>
  <c r="T65" i="21"/>
  <c r="S65" i="21"/>
  <c r="AF63" i="21"/>
  <c r="AE63" i="21"/>
  <c r="AD63" i="21"/>
  <c r="AC63" i="21"/>
  <c r="AB63" i="21"/>
  <c r="Z63" i="21"/>
  <c r="Y63" i="21"/>
  <c r="S63" i="21"/>
  <c r="X62" i="21"/>
  <c r="X63" i="21" s="1"/>
  <c r="R61" i="21"/>
  <c r="O61" i="21"/>
  <c r="R60" i="21"/>
  <c r="O60" i="21"/>
  <c r="R59" i="21"/>
  <c r="O59" i="21"/>
  <c r="R58" i="21"/>
  <c r="O58" i="21"/>
  <c r="R57" i="21"/>
  <c r="O57" i="21"/>
  <c r="R56" i="21"/>
  <c r="O56" i="21"/>
  <c r="R55" i="21"/>
  <c r="O55" i="21"/>
  <c r="R54" i="21"/>
  <c r="O54" i="21"/>
  <c r="R53" i="21"/>
  <c r="O53" i="21"/>
  <c r="R52" i="21"/>
  <c r="O52" i="21"/>
  <c r="R51" i="21"/>
  <c r="O51" i="21"/>
  <c r="R50" i="21"/>
  <c r="O50" i="21"/>
  <c r="R49" i="21"/>
  <c r="O49" i="21"/>
  <c r="R48" i="21"/>
  <c r="O48" i="21"/>
  <c r="R47" i="21"/>
  <c r="O47" i="21"/>
  <c r="R46" i="21"/>
  <c r="O46" i="21"/>
  <c r="R45" i="21"/>
  <c r="O45" i="21"/>
  <c r="R44" i="21"/>
  <c r="O44" i="21"/>
  <c r="R43" i="21"/>
  <c r="O43" i="21"/>
  <c r="R42" i="21"/>
  <c r="O42" i="21"/>
  <c r="R41" i="21"/>
  <c r="O41" i="21"/>
  <c r="R40" i="21"/>
  <c r="O40" i="21"/>
  <c r="R39" i="21"/>
  <c r="O39" i="21"/>
  <c r="R38" i="21"/>
  <c r="O38" i="21"/>
  <c r="R37" i="21"/>
  <c r="O37" i="21"/>
  <c r="R36" i="21"/>
  <c r="O36" i="21"/>
  <c r="R35" i="21"/>
  <c r="O35" i="21"/>
  <c r="R34" i="21"/>
  <c r="O34" i="21"/>
  <c r="R33" i="21"/>
  <c r="O33" i="21"/>
  <c r="R32" i="21"/>
  <c r="O32" i="21"/>
  <c r="R31" i="21"/>
  <c r="O31" i="21"/>
  <c r="R30" i="21"/>
  <c r="O30" i="21"/>
  <c r="R29" i="21"/>
  <c r="O29" i="21"/>
  <c r="R28" i="21"/>
  <c r="O28" i="21"/>
  <c r="R27" i="21"/>
  <c r="O27" i="21"/>
  <c r="R26" i="21"/>
  <c r="O26" i="21"/>
  <c r="R25" i="21"/>
  <c r="O25" i="21"/>
  <c r="R24" i="21"/>
  <c r="O24" i="21"/>
  <c r="R23" i="21"/>
  <c r="O23" i="21"/>
  <c r="R22" i="21"/>
  <c r="O22" i="21"/>
  <c r="R21" i="21"/>
  <c r="O21" i="21"/>
  <c r="R20" i="21"/>
  <c r="O20" i="21"/>
  <c r="R19" i="21"/>
  <c r="O19" i="21"/>
  <c r="R18" i="21"/>
  <c r="O18" i="21"/>
  <c r="R17" i="21"/>
  <c r="O17" i="21"/>
  <c r="R16" i="21"/>
  <c r="O16" i="21"/>
  <c r="R15" i="21"/>
  <c r="O15" i="21"/>
  <c r="R14" i="21"/>
  <c r="O14" i="21"/>
  <c r="R13" i="21"/>
  <c r="O13" i="21"/>
  <c r="R12" i="21"/>
  <c r="O12" i="21"/>
  <c r="R11" i="21"/>
  <c r="O11" i="21"/>
  <c r="R10" i="21"/>
  <c r="O10" i="21"/>
  <c r="R9" i="21"/>
  <c r="O9" i="21"/>
  <c r="R8" i="21"/>
  <c r="O8" i="21"/>
  <c r="R7" i="21"/>
  <c r="O7" i="21"/>
  <c r="R6" i="21"/>
  <c r="O6" i="21"/>
  <c r="R5" i="21"/>
  <c r="O5" i="21"/>
  <c r="R4" i="21"/>
  <c r="O4" i="21"/>
  <c r="R3" i="21"/>
  <c r="O3" i="21"/>
  <c r="R2" i="21"/>
  <c r="O2" i="21"/>
  <c r="J9" i="28" l="1"/>
  <c r="J18" i="28"/>
  <c r="I3" i="28"/>
  <c r="I6" i="3"/>
  <c r="I4" i="28"/>
  <c r="Z16" i="20"/>
  <c r="I10" i="3" l="1"/>
  <c r="I20" i="3"/>
  <c r="I6" i="28"/>
  <c r="I9" i="28" l="1"/>
  <c r="I18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1" authorId="0" shapeId="0" xr:uid="{D8AFF521-1748-49D3-934F-2127EA517F55}">
      <text>
        <r>
          <rPr>
            <sz val="9"/>
            <color indexed="81"/>
            <rFont val="Tahoma"/>
            <family val="2"/>
          </rPr>
          <t>Desktop:
si son fondos especiales es 16</t>
        </r>
      </text>
    </comment>
    <comment ref="S1" authorId="0" shapeId="0" xr:uid="{DA53C0B3-5F8C-4113-BEEA-2874A87A8EDC}">
      <text>
        <r>
          <rPr>
            <sz val="9"/>
            <color indexed="81"/>
            <rFont val="Tahoma"/>
            <family val="2"/>
          </rPr>
          <t>Desktop:
si es vigencia o es caprecc capital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" authorId="0" shapeId="0" xr:uid="{D006B9DB-45E4-47DC-99AE-D97208D8AF40}">
      <text>
        <r>
          <rPr>
            <sz val="9"/>
            <color indexed="81"/>
            <rFont val="Tahoma"/>
            <family val="2"/>
          </rPr>
          <t xml:space="preserve">Sandra Patricia Zutta:
ptodef_menos_recaudo_acum: si da negativo, se toma ese vr a positivo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" authorId="0" shapeId="0" xr:uid="{11034C53-AC92-4ED5-B872-BD1E5BF1AE90}">
      <text>
        <r>
          <rPr>
            <sz val="12"/>
            <color indexed="81"/>
            <rFont val="Tahoma"/>
            <family val="2"/>
          </rPr>
          <t xml:space="preserve">Sandra Patricia Zutta:
ptodef_menos_recaudo_acum: si da negativo, se toma ese vr a positivo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" authorId="0" shapeId="0" xr:uid="{231F6EB4-7F25-4E5E-87E6-888569347545}">
      <text>
        <r>
          <rPr>
            <sz val="12"/>
            <color indexed="81"/>
            <rFont val="Tahoma"/>
            <family val="2"/>
          </rPr>
          <t>Sandra Patricia Zutta:
ing_ac-ing_ant_ig_in_ms</t>
        </r>
      </text>
    </comment>
    <comment ref="H1" authorId="0" shapeId="0" xr:uid="{CFE6D3A2-04EA-404D-BFD6-820BE6AF6992}">
      <text>
        <r>
          <rPr>
            <sz val="12"/>
            <color indexed="81"/>
            <rFont val="Tahoma"/>
            <family val="2"/>
          </rPr>
          <t xml:space="preserve">Sandra Patricia Zutta:
ptodef_menos_recaudo_acum: si da negativo, se toma ese vr a positivo
</t>
        </r>
      </text>
    </comment>
  </commentList>
</comments>
</file>

<file path=xl/sharedStrings.xml><?xml version="1.0" encoding="utf-8"?>
<sst xmlns="http://schemas.openxmlformats.org/spreadsheetml/2006/main" count="21678" uniqueCount="1659">
  <si>
    <t>2017 </t>
  </si>
  <si>
    <t>2018 </t>
  </si>
  <si>
    <t>2019 </t>
  </si>
  <si>
    <t>2020 </t>
  </si>
  <si>
    <t>2021 </t>
  </si>
  <si>
    <t>2022 </t>
  </si>
  <si>
    <t>cod1</t>
  </si>
  <si>
    <t>cod2</t>
  </si>
  <si>
    <t>cod3</t>
  </si>
  <si>
    <t>cod4</t>
  </si>
  <si>
    <t>cod5</t>
  </si>
  <si>
    <t>cod6</t>
  </si>
  <si>
    <t>decrp1</t>
  </si>
  <si>
    <t>decrp2</t>
  </si>
  <si>
    <t>decrp3</t>
  </si>
  <si>
    <t>decrp4</t>
  </si>
  <si>
    <t>decrp5</t>
  </si>
  <si>
    <t>decrp6</t>
  </si>
  <si>
    <t>nombre_proyecto</t>
  </si>
  <si>
    <t>codigo_rubro</t>
  </si>
  <si>
    <t>codigo_resumido</t>
  </si>
  <si>
    <t>rubro</t>
  </si>
  <si>
    <t>apropiacion</t>
  </si>
  <si>
    <t>definitivo</t>
  </si>
  <si>
    <t>ordenaciones</t>
  </si>
  <si>
    <t>disponibilidades</t>
  </si>
  <si>
    <t>disponible</t>
  </si>
  <si>
    <t>ejecucion</t>
  </si>
  <si>
    <t>compromisos</t>
  </si>
  <si>
    <t>por_ejecutar</t>
  </si>
  <si>
    <t>saldo_disp</t>
  </si>
  <si>
    <t>pagos</t>
  </si>
  <si>
    <t>saldo_o</t>
  </si>
  <si>
    <t>nombre_empresa</t>
  </si>
  <si>
    <t>nombre_dependencia</t>
  </si>
  <si>
    <t>nombre1</t>
  </si>
  <si>
    <t>nombre2</t>
  </si>
  <si>
    <t>cargo1</t>
  </si>
  <si>
    <t>cargo2</t>
  </si>
  <si>
    <t>nombre_moneda</t>
  </si>
  <si>
    <t>valor_pesos</t>
  </si>
  <si>
    <t>2</t>
  </si>
  <si>
    <t>0</t>
  </si>
  <si>
    <t>1010</t>
  </si>
  <si>
    <t>1</t>
  </si>
  <si>
    <t>11000</t>
  </si>
  <si>
    <t>PRESUPUESTO DE GASTOS</t>
  </si>
  <si>
    <t>VIGENCIA ACTUAL</t>
  </si>
  <si>
    <t>FONDOS COMUNES LIBRE DESTINACION</t>
  </si>
  <si>
    <t>GASTOS DE FUNCIONAMIENTO</t>
  </si>
  <si>
    <t>GASTOS DE PERSONAL</t>
  </si>
  <si>
    <t>SUELDOS PERSONAL DE NOMINA</t>
  </si>
  <si>
    <t>SUELDOS</t>
  </si>
  <si>
    <t>2010101111000125512010000006000</t>
  </si>
  <si>
    <t>INSTITUTO DE CULTURA Y PATRIMONIO DE ANTIOQUIA</t>
  </si>
  <si>
    <t>PRESUPUESTO</t>
  </si>
  <si>
    <t/>
  </si>
  <si>
    <t>Pesos</t>
  </si>
  <si>
    <t>11001</t>
  </si>
  <si>
    <t xml:space="preserve">PAGOS DIRECTOS DE CESANTIAS </t>
  </si>
  <si>
    <t>2010101111001125512010000006000</t>
  </si>
  <si>
    <t>14000</t>
  </si>
  <si>
    <t>PRIMAS LEGALES</t>
  </si>
  <si>
    <t>2010101114000125512010000006000</t>
  </si>
  <si>
    <t>17100</t>
  </si>
  <si>
    <t>AUXILIO DE TRANSPORTE</t>
  </si>
  <si>
    <t>2010101117100125512010000006000</t>
  </si>
  <si>
    <t>20000</t>
  </si>
  <si>
    <t>IMPLEMENTACION PLAN DEPARTAMENTAL DE LECTURA Y BIBLIOTECAS</t>
  </si>
  <si>
    <t>INDEMINZACIÓN DE PERSONAL</t>
  </si>
  <si>
    <t>2010101120000125512020000006000</t>
  </si>
  <si>
    <t>34000</t>
  </si>
  <si>
    <t>SERVICIOS TECNICOS</t>
  </si>
  <si>
    <t>SERVICIOS TÉCNICOS</t>
  </si>
  <si>
    <t>2010101134000125512030000006000</t>
  </si>
  <si>
    <t>41121</t>
  </si>
  <si>
    <t>PENSIONES - SECTOR PUBLICO</t>
  </si>
  <si>
    <t>2010101141121125512040000006000</t>
  </si>
  <si>
    <t>42111</t>
  </si>
  <si>
    <t>SALUD</t>
  </si>
  <si>
    <t>SALUD-SECTOR PRIVADO</t>
  </si>
  <si>
    <t>2010101142111125512040000006000</t>
  </si>
  <si>
    <t>42121</t>
  </si>
  <si>
    <t>PENSIONES - SECTOR PRIVADO</t>
  </si>
  <si>
    <t>2010101142121125512040000006000</t>
  </si>
  <si>
    <t>42131</t>
  </si>
  <si>
    <t>ARP</t>
  </si>
  <si>
    <t>2010101142131125512040000006000</t>
  </si>
  <si>
    <t>43110</t>
  </si>
  <si>
    <t>SENA</t>
  </si>
  <si>
    <t>2010101143110125512040000006000</t>
  </si>
  <si>
    <t>43210</t>
  </si>
  <si>
    <t>ICBF</t>
  </si>
  <si>
    <t>2010101143210125512040000006000</t>
  </si>
  <si>
    <t>43410</t>
  </si>
  <si>
    <t>CAJA DE COMPENSACION</t>
  </si>
  <si>
    <t>2010101143410125512040000006000</t>
  </si>
  <si>
    <t>12000</t>
  </si>
  <si>
    <t>GASTOS GENERALES</t>
  </si>
  <si>
    <t>MATERIALES Y SUMINISTROS</t>
  </si>
  <si>
    <t>2010101212000125512050000006000</t>
  </si>
  <si>
    <t>19000</t>
  </si>
  <si>
    <t xml:space="preserve">OTROS GASTOS DE ADQUISICION DE BIENES </t>
  </si>
  <si>
    <t>OTROS GASTOS DE ADQUISICIÓN DE BIENES</t>
  </si>
  <si>
    <t>2010101219000125512080000006000</t>
  </si>
  <si>
    <t>21000</t>
  </si>
  <si>
    <t xml:space="preserve">OTROS GASTOS ADQUISICION DE SERVICOS </t>
  </si>
  <si>
    <t xml:space="preserve">OTROS GASTOS ADQUISICIÓN DE SERVICOS </t>
  </si>
  <si>
    <t>2010101221000125512060000006000</t>
  </si>
  <si>
    <t>21100</t>
  </si>
  <si>
    <t xml:space="preserve">MANTENIMIENTO Y REPARACIONES </t>
  </si>
  <si>
    <t>2010101221100125512060000006000</t>
  </si>
  <si>
    <t>22000</t>
  </si>
  <si>
    <t>IMPRESOS Y PUBLICACIONES</t>
  </si>
  <si>
    <t>2010101222000125512060000006000</t>
  </si>
  <si>
    <t>23100</t>
  </si>
  <si>
    <t>SEGUROS DE BIENES MUEBLES EINMUEBLES</t>
  </si>
  <si>
    <t>2010101223100125512060000006000</t>
  </si>
  <si>
    <t>24000</t>
  </si>
  <si>
    <t xml:space="preserve">IMPUESTOS Y MULTAS </t>
  </si>
  <si>
    <t xml:space="preserve">CONTRIBUCIONES,TASAS,IMPUESTOS Y MULTAS </t>
  </si>
  <si>
    <t>2010101224000125512060000006000</t>
  </si>
  <si>
    <t>26100</t>
  </si>
  <si>
    <t>ENERGIA</t>
  </si>
  <si>
    <t>2010101226100125512060000006000</t>
  </si>
  <si>
    <t>26200</t>
  </si>
  <si>
    <t>TELECOMUNICACIONES</t>
  </si>
  <si>
    <t>2010101226200125512060000006000</t>
  </si>
  <si>
    <t>26300</t>
  </si>
  <si>
    <t>ACUEDUCTO, ALCANTARILLADO Y ASEO</t>
  </si>
  <si>
    <t>2010101226300125512060000006000</t>
  </si>
  <si>
    <t>28100</t>
  </si>
  <si>
    <t>VIATICOS - GASTOS DE VIAJE</t>
  </si>
  <si>
    <t>2010101228100125512060000006000</t>
  </si>
  <si>
    <t>40000</t>
  </si>
  <si>
    <t>GASTOS DE BIENESTAR SOCIAL</t>
  </si>
  <si>
    <t>2010101240000125512070000006000</t>
  </si>
  <si>
    <t>90000</t>
  </si>
  <si>
    <t>OTROS GASTOS GENERALES (ENTRO CULTURAL PLAZA DE LA LIBER</t>
  </si>
  <si>
    <t>OTROS GASTOS GENERALES (CENTRO CULTURAL PLAZA DE LA LIBERTAD)</t>
  </si>
  <si>
    <t>2010101290000125512080000006000</t>
  </si>
  <si>
    <t>3</t>
  </si>
  <si>
    <t>TRANFERENCIAS CORRIENTES</t>
  </si>
  <si>
    <t>SENTENCIAS Y CONCILIACIONES</t>
  </si>
  <si>
    <t>2010101319000125512090000006000</t>
  </si>
  <si>
    <t>25000</t>
  </si>
  <si>
    <t>OTRAS TRANSFERENCIAS CORRIENTES</t>
  </si>
  <si>
    <t>OTRAS TRANSFARENCIAS CORRIENTES</t>
  </si>
  <si>
    <t>2010101325000125512080000006000</t>
  </si>
  <si>
    <t>A</t>
  </si>
  <si>
    <t>5</t>
  </si>
  <si>
    <t>10001</t>
  </si>
  <si>
    <t>GASTOS DE INVERSION</t>
  </si>
  <si>
    <t>CULTURA</t>
  </si>
  <si>
    <t>IMPLEMENTACION DEL SISTEMA DE INFORMACION CULTURAL</t>
  </si>
  <si>
    <t>IMPLEMENTACIÓN DEL SISTEMA DE INFORMACIÓN CULTURAL</t>
  </si>
  <si>
    <t>201010A510001125512012800061010</t>
  </si>
  <si>
    <t>10002</t>
  </si>
  <si>
    <t>MEJORAMIENTO DE LOS SERVICIOS DEL PALACIO DE LA CULTURA</t>
  </si>
  <si>
    <t>201010A510002125512012600061008</t>
  </si>
  <si>
    <t>10003</t>
  </si>
  <si>
    <t>IMPLEMENTACION DEL PLAN DE ESTIMULOS Y RECONOCIMIENTOS PARA LAS MANIFESTACIONES ARTISTICAS Y CULTURALES</t>
  </si>
  <si>
    <t>IMPLEMENTACIÓN DEL PLAN DE ESTIMULOS Y RECONOCIMIENTOS PARA LAS MANIFESTACIONES ARTISTICAS Y CULTURALES</t>
  </si>
  <si>
    <t>201010A510003125512012900061006</t>
  </si>
  <si>
    <t>10004</t>
  </si>
  <si>
    <t>IMPLEMENTACION  Y FORTALECIMIENTO DE LAS MANIFESTACIONES ARTISTICAS Y CULTURALES DE LOS 124 MUNICIPIO</t>
  </si>
  <si>
    <t>IMPLEMENTACIÓN  Y FORTALECIMIENTO DE LAS MANIFESTACIONES ARTISTICAS Y CULTURALES DE LOS 124 MUNICIPIO</t>
  </si>
  <si>
    <t>201010A510004125512012500061005</t>
  </si>
  <si>
    <t>IMPLEMENTACIÓN PLAN DEPARTAMENTAL DE LECTURA Y BIBLIOTECAS</t>
  </si>
  <si>
    <t>201010A520000125512012600061007</t>
  </si>
  <si>
    <t>ASESORIA Y ASISTENCIA TECNICA SISTEMA DEPARTAMENTAL DE CULTURA</t>
  </si>
  <si>
    <t>201010A520000125512012700061004</t>
  </si>
  <si>
    <t>30000</t>
  </si>
  <si>
    <t>INTERVENCION, CONSERVACION Y RESTAURACION DE BIENES PATRIMONIALES</t>
  </si>
  <si>
    <t>NUMERO DE SERVICIOS DEL PALACIO MODERNIZADOS (MANTENIMIENTO DEL PALACIO)</t>
  </si>
  <si>
    <t>201010A530000125512012600061013</t>
  </si>
  <si>
    <t>2300</t>
  </si>
  <si>
    <t>ORDENANZA 05 2002</t>
  </si>
  <si>
    <t>IMPLEMENTACIÓN DEL PLAN DE ESTIMULOS Y RECONOCIMIENTO A LAS MANIFESTACIONES ARTISTICAS</t>
  </si>
  <si>
    <t>202300A510003125512012900061006</t>
  </si>
  <si>
    <t>IMPLEMENTACIÓN Y FORTALECIMIENTO DE LAS MANIFESTACIONES ARTÍSTICAS Y CULTURALES DE LOS 124 MUNICIPIOS</t>
  </si>
  <si>
    <t>202300A510004125512012500061005</t>
  </si>
  <si>
    <t>3131</t>
  </si>
  <si>
    <t>IVA CELULAR</t>
  </si>
  <si>
    <t>INTERVENCIÓN, CONSERVACION Y RESTAURACION DE BIENES PATRIMONIALES</t>
  </si>
  <si>
    <t>203131A530000125512012600060001</t>
  </si>
  <si>
    <t>4</t>
  </si>
  <si>
    <t>37000</t>
  </si>
  <si>
    <t>RECURSOS DE BALANCE</t>
  </si>
  <si>
    <t xml:space="preserve">OTROS SERVICIOS PERSONALES INDIRECTOS </t>
  </si>
  <si>
    <t>2410101137000125512070000006000</t>
  </si>
  <si>
    <t>11002</t>
  </si>
  <si>
    <t>COMPRA DE EQUIPOS DE COMPUTO</t>
  </si>
  <si>
    <t>2410101211002125512080000006000</t>
  </si>
  <si>
    <t>2410101212000125512050000006000</t>
  </si>
  <si>
    <t xml:space="preserve">OTROS GASTOS DE ADQUISICIÓN DE BIENES </t>
  </si>
  <si>
    <t>2410101219000125512080000006000</t>
  </si>
  <si>
    <t>21001</t>
  </si>
  <si>
    <t>ADQUSICION DE SERVICIOS</t>
  </si>
  <si>
    <t>OTROS GASTOS ADQUISICION DE SERVICIOS</t>
  </si>
  <si>
    <t>2410101221001125512080000006000</t>
  </si>
  <si>
    <t>2410101221100125512060000006000</t>
  </si>
  <si>
    <t>2410101222000125512060000006000</t>
  </si>
  <si>
    <t>2410101228100125512060000006000</t>
  </si>
  <si>
    <t>241010A510004125512012500061005</t>
  </si>
  <si>
    <t>2020</t>
  </si>
  <si>
    <t>ESTAMPILLAS PRODESARROLLO</t>
  </si>
  <si>
    <t>242020A510004125512012500061005</t>
  </si>
  <si>
    <t>242300A510003125512012900061006</t>
  </si>
  <si>
    <t>243131A530000125512012600060001</t>
  </si>
  <si>
    <t>RENDIMIENTOS FINANCIEROS</t>
  </si>
  <si>
    <t>251010A510004125512012500061005</t>
  </si>
  <si>
    <t>252020A510004125512012500061005</t>
  </si>
  <si>
    <t>252300A510003125512012900061006</t>
  </si>
  <si>
    <t>252300A510004125512012500061005</t>
  </si>
  <si>
    <t>253131A530000125512012600060001</t>
  </si>
  <si>
    <t>6</t>
  </si>
  <si>
    <t>RESERVAS</t>
  </si>
  <si>
    <t>2610101219000125512080000006000</t>
  </si>
  <si>
    <t>261010A510004125512012500061005</t>
  </si>
  <si>
    <t>261010A530000125512012600060001</t>
  </si>
  <si>
    <t>262300A510003125512012900061006</t>
  </si>
  <si>
    <t>01</t>
  </si>
  <si>
    <t>SERVICIOS PERSONALES ASOCIADOS A LA NÓMINA</t>
  </si>
  <si>
    <t>Sueldos de personal de nómina</t>
  </si>
  <si>
    <t>20101010101060001</t>
  </si>
  <si>
    <t>Otros gastos de personal asociados a la nómina</t>
  </si>
  <si>
    <t>20101010101060002</t>
  </si>
  <si>
    <t>Horas extras y días festivos</t>
  </si>
  <si>
    <t>20101010101060003</t>
  </si>
  <si>
    <t>Primas legales</t>
  </si>
  <si>
    <t>20101010101060004</t>
  </si>
  <si>
    <t>Auxilio de transporte</t>
  </si>
  <si>
    <t>20101010101060005</t>
  </si>
  <si>
    <t xml:space="preserve">Pagos directos de cesantías parciales y/o definitivas </t>
  </si>
  <si>
    <t>20101010101060006</t>
  </si>
  <si>
    <t>02</t>
  </si>
  <si>
    <t>INDEMNIZACIÓN DE PERSONAL</t>
  </si>
  <si>
    <t>Indemnización de personal</t>
  </si>
  <si>
    <t>20101010102060007</t>
  </si>
  <si>
    <t>03</t>
  </si>
  <si>
    <t>SERVICIOS PERSONALES INDIRECTOS</t>
  </si>
  <si>
    <t>Servicios Técnicos</t>
  </si>
  <si>
    <t>20101010103060008</t>
  </si>
  <si>
    <t>Otros servicios personales indirectos</t>
  </si>
  <si>
    <t>20101010103060009</t>
  </si>
  <si>
    <t>04</t>
  </si>
  <si>
    <t>CONTRIBUCIONES INHERENTES A LA NOMINA</t>
  </si>
  <si>
    <t>Aportes para pensión al sector público</t>
  </si>
  <si>
    <t>20101010104060010</t>
  </si>
  <si>
    <t>Aportes ARP al sector privado</t>
  </si>
  <si>
    <t>20101010104060011</t>
  </si>
  <si>
    <t>Aportes para salud al sector privado</t>
  </si>
  <si>
    <t>20101010104060012</t>
  </si>
  <si>
    <t>Aportes para pensión al sector privado</t>
  </si>
  <si>
    <t>20101010104060013</t>
  </si>
  <si>
    <t>Aporte de cesantias al sector privado</t>
  </si>
  <si>
    <t>20101010104060014</t>
  </si>
  <si>
    <t>Aportes parafiscales - SENA</t>
  </si>
  <si>
    <t>20101010104060015</t>
  </si>
  <si>
    <t>Aportes parafiscales - ICBF</t>
  </si>
  <si>
    <t>20101010104060016</t>
  </si>
  <si>
    <t>Aportes parafiscales - Cajas de Compensación Familiar</t>
  </si>
  <si>
    <t>20101010104060017</t>
  </si>
  <si>
    <t>05</t>
  </si>
  <si>
    <t>ADQUISICIÓN DE BIENES</t>
  </si>
  <si>
    <t>Compra de Equipos</t>
  </si>
  <si>
    <t>20101010205060018</t>
  </si>
  <si>
    <t>Materiales y suministros</t>
  </si>
  <si>
    <t>20101010205060019</t>
  </si>
  <si>
    <t>Otros gastos adquisición de bienes</t>
  </si>
  <si>
    <t>20101010205060020</t>
  </si>
  <si>
    <t>06</t>
  </si>
  <si>
    <t>ADQUISICIÓN DE SERVICIOS</t>
  </si>
  <si>
    <t>Impresos y publicaciones</t>
  </si>
  <si>
    <t>20101010206060021</t>
  </si>
  <si>
    <t>Seguros de bienes muebles e inmuebles</t>
  </si>
  <si>
    <t>20101010206060022</t>
  </si>
  <si>
    <t>Otros seguros</t>
  </si>
  <si>
    <t>20101010206060023</t>
  </si>
  <si>
    <t>Contribuciones, tasas, impuestos y multas</t>
  </si>
  <si>
    <t>20101010206060024</t>
  </si>
  <si>
    <t>Energía</t>
  </si>
  <si>
    <t>20101010206060025</t>
  </si>
  <si>
    <t>Telecomunicaciones</t>
  </si>
  <si>
    <t>20101010206060026</t>
  </si>
  <si>
    <t>Acueducto, alcantarillado y aseo</t>
  </si>
  <si>
    <t>20101010206060027</t>
  </si>
  <si>
    <t>Gastos vinculación de personal artículo 30 ley 909 de 2004</t>
  </si>
  <si>
    <t>20101010206060028</t>
  </si>
  <si>
    <t>Viáticos y gastos de viaje</t>
  </si>
  <si>
    <t>20101010206060029</t>
  </si>
  <si>
    <t>Mantenimiento y reparaciones</t>
  </si>
  <si>
    <t>20101010206060030</t>
  </si>
  <si>
    <t>Otros gastos financieros</t>
  </si>
  <si>
    <t>20101010206060031</t>
  </si>
  <si>
    <t>Otros gastos adquisición de servicios</t>
  </si>
  <si>
    <t>20101010206060032</t>
  </si>
  <si>
    <t>Capacitación al personal adminsitrativo</t>
  </si>
  <si>
    <t>20101010206060033</t>
  </si>
  <si>
    <t>07</t>
  </si>
  <si>
    <t>Gastos de bienestar social y salud ocupacional</t>
  </si>
  <si>
    <t>20101010207060034</t>
  </si>
  <si>
    <t>08</t>
  </si>
  <si>
    <t>OTROS GASTOS GENERALES</t>
  </si>
  <si>
    <t>Otros gastos generales</t>
  </si>
  <si>
    <t>20101010208060035</t>
  </si>
  <si>
    <t>09</t>
  </si>
  <si>
    <t>TRANSFERENCIAS CORRIENTES</t>
  </si>
  <si>
    <t>Sentencias y conciliaciones</t>
  </si>
  <si>
    <t>20101010209060036</t>
  </si>
  <si>
    <t xml:space="preserve">Otras transferencias corrientes - cuota de fiscalización a la Contraloría </t>
  </si>
  <si>
    <t>20101010209060037</t>
  </si>
  <si>
    <t>10</t>
  </si>
  <si>
    <t>FOMENTO, APOYO Y DIFUSIÓN DE EVENTOS Y EXPRESIONES ARTÍSTICAS Y CULTURALES</t>
  </si>
  <si>
    <t>Implementación de Estímulos para el fomento y el desarrollo cultural de los 124 municipios del departamento de Antioquia</t>
  </si>
  <si>
    <t>201010A0510062174</t>
  </si>
  <si>
    <t>Reconocimiento del Palacio de la Cultura "Rafael Uribe Uribe" como centro cultural del departamento de Antioquia</t>
  </si>
  <si>
    <t>201010A0510062256</t>
  </si>
  <si>
    <t xml:space="preserve">Desarrollo de eventos artísticos y culturales en 124 municipios del departamento de Antioquia </t>
  </si>
  <si>
    <t>201010A0510062285</t>
  </si>
  <si>
    <t>11</t>
  </si>
  <si>
    <t>FORMACIÓN, CAPACITACIÓN E INVESTIGACIÓN ARTÍSTICA Y CULTURAL</t>
  </si>
  <si>
    <t xml:space="preserve">Implementación estrategia de planificación y gestión cultural y del conocimiento </t>
  </si>
  <si>
    <t>201010A0511062194</t>
  </si>
  <si>
    <t>Fortalecimiento de procesos de formación artística para actores sociales de 124 municipios del departamento de Antioquia</t>
  </si>
  <si>
    <t>201010A0511062284</t>
  </si>
  <si>
    <t>12</t>
  </si>
  <si>
    <t>PROTECCIÓN DEL PATRIMONIO</t>
  </si>
  <si>
    <t>Mantenimiento y conservación del Palacio de la Cultura  “Rafael Uribe Uribe”</t>
  </si>
  <si>
    <t>201010A0512062227</t>
  </si>
  <si>
    <t>Implementación de estrategias para la salvaguardia del Patrimonio Cultural</t>
  </si>
  <si>
    <t>201010A0512062237</t>
  </si>
  <si>
    <t>13</t>
  </si>
  <si>
    <t>CONSTRUCCIÓN, MANTENIMIENTO Y ADECUACIÓN DE LA INFRAESTRUCTURA ARTÍSTICA Y CULTURAL</t>
  </si>
  <si>
    <t xml:space="preserve">Adecuación de equipamientos culturales </t>
  </si>
  <si>
    <t>201010A0513062195</t>
  </si>
  <si>
    <t>14</t>
  </si>
  <si>
    <t>DOTACIÓN DE BIBLIOTECAS</t>
  </si>
  <si>
    <t xml:space="preserve">Implementación del Plan departamental de lectura y bibliotecas </t>
  </si>
  <si>
    <t>201010A0514062243</t>
  </si>
  <si>
    <t>15</t>
  </si>
  <si>
    <t>DOTACIÓN DE LA INFRAESTRUCTURA ARTÍSTICA Y CULTURAL</t>
  </si>
  <si>
    <t>Dotación de equipamientos culturales</t>
  </si>
  <si>
    <t>201010A0515242283</t>
  </si>
  <si>
    <t>16</t>
  </si>
  <si>
    <t>EQUIPAMIENTO</t>
  </si>
  <si>
    <t>MEJORAMIENTO Y MANTENIMIENTO DE DEPENDENCIAS DE LA ADMINISTRACIÓN</t>
  </si>
  <si>
    <t xml:space="preserve">Fortalecimiento, renovación y crecimiento de las Tics en el Instituto de Cultura y Patrimonio de Antioquia </t>
  </si>
  <si>
    <t>201010A1516062230</t>
  </si>
  <si>
    <t>17</t>
  </si>
  <si>
    <t>FORTALECIMIENTO INSTITUCIONAL</t>
  </si>
  <si>
    <t>PROCESOS INTEGRALES DE EVALUACIÓN INSTITUCIONAL Y REORGANIZACIÓN ADMINISTRATIVA</t>
  </si>
  <si>
    <t xml:space="preserve">Diseño, implementación, mantenimiento y mejoramiento del Sistema Integrado de Gestión del Instituto de Cultura y Patrimonio de Antioquia. </t>
  </si>
  <si>
    <t>201010A1717062228</t>
  </si>
  <si>
    <t>Fortalecimiento a la gestión del Instituto de Cultura y Patrimono de Antioquia</t>
  </si>
  <si>
    <t>201010A1717063001</t>
  </si>
  <si>
    <t>18</t>
  </si>
  <si>
    <t>PROGRAMAS DE CAPACITACIÓN Y ASISTENCIA TÉCNICA ORIENTADOS AL DESARROLLO EFICIENTE DE LAS COMPETENCIAS DE LEY</t>
  </si>
  <si>
    <t xml:space="preserve">Diseño e implementación del Sistema de información cultural del Instituto de Cultura y Patrimonio de Antioquia </t>
  </si>
  <si>
    <t>201010A1718062217</t>
  </si>
  <si>
    <t>1031</t>
  </si>
  <si>
    <t>CONTRATOS INTERADMINISTRATIVOS</t>
  </si>
  <si>
    <t>201031A0510062285</t>
  </si>
  <si>
    <t>201031A0511062284</t>
  </si>
  <si>
    <t>202020A0511062284</t>
  </si>
  <si>
    <t>202020A0515242283</t>
  </si>
  <si>
    <t>202300A0510062174</t>
  </si>
  <si>
    <t>202300A0511062284</t>
  </si>
  <si>
    <t>203131A0512062237</t>
  </si>
  <si>
    <t>3185</t>
  </si>
  <si>
    <t>ESTIMULO</t>
  </si>
  <si>
    <t>Implementación del Plan departamental de lectura y bibliotecas  911510000</t>
  </si>
  <si>
    <t>203185A0514062243</t>
  </si>
  <si>
    <t>241010A0510062174</t>
  </si>
  <si>
    <t>241010A0515242283</t>
  </si>
  <si>
    <t>241010A1717063001</t>
  </si>
  <si>
    <t>242020A0511062284</t>
  </si>
  <si>
    <t>242020A0515242283</t>
  </si>
  <si>
    <t>242300A0510062174</t>
  </si>
  <si>
    <t>243131A0512062237</t>
  </si>
  <si>
    <t>261010A0510062285</t>
  </si>
  <si>
    <t>261010A0511062284</t>
  </si>
  <si>
    <t>262300A0511062284</t>
  </si>
  <si>
    <t>Aporte de cesantias al sector publico</t>
  </si>
  <si>
    <t>20101010104060038</t>
  </si>
  <si>
    <t>1011</t>
  </si>
  <si>
    <t>REDIMIENTOS FINANCIEROS RECURSOS CAPITAL PROPIOS INVERSIÓN</t>
  </si>
  <si>
    <t>Desarrollo de eventos artísticos y culturales en 124 municipios del departamento de Antioquia</t>
  </si>
  <si>
    <t>201011A0510062285</t>
  </si>
  <si>
    <t>201011A0512062237</t>
  </si>
  <si>
    <t>201011A0515242283</t>
  </si>
  <si>
    <t>201031A0512062237</t>
  </si>
  <si>
    <t>1032</t>
  </si>
  <si>
    <t>VENTAS DE SERVICIOS ENTIDADES</t>
  </si>
  <si>
    <t>201032A0510062285</t>
  </si>
  <si>
    <t>2515</t>
  </si>
  <si>
    <t>VENTA PLAZA DE LA LIBERTAD ORD. 02/03/2013</t>
  </si>
  <si>
    <t>202515A0511062194</t>
  </si>
  <si>
    <t>3187</t>
  </si>
  <si>
    <t xml:space="preserve">Implementación del Plan departamental de lectura y bibliotecas  </t>
  </si>
  <si>
    <t>203187A0514062243</t>
  </si>
  <si>
    <t>8007</t>
  </si>
  <si>
    <t>CRÉDITO INTERNO PREVIA AUTORIZACIÓN</t>
  </si>
  <si>
    <t>208007A0511062194</t>
  </si>
  <si>
    <t>208007A0511062284</t>
  </si>
  <si>
    <t>Fortalecimiento a la gestión del Instituto de Cult</t>
  </si>
  <si>
    <t>241011A1717063001</t>
  </si>
  <si>
    <t>26101010103060009</t>
  </si>
  <si>
    <t>26101010206060022</t>
  </si>
  <si>
    <t>26101010206060023</t>
  </si>
  <si>
    <t>261010A0511062194</t>
  </si>
  <si>
    <t>261010A0512062227</t>
  </si>
  <si>
    <t>261010A0514062243</t>
  </si>
  <si>
    <t>261010A1516062230</t>
  </si>
  <si>
    <t>263131A0512062237</t>
  </si>
  <si>
    <t>FORMACIÓN, CAPACITACIÓN E INVESTIGACIÓN ARTISTICA Y CULTURAL</t>
  </si>
  <si>
    <t>DOTACIÓN DE LA INFRAESTRUCTURA ARTISTICA Y CULTURAL</t>
  </si>
  <si>
    <t>F</t>
  </si>
  <si>
    <t>VIGENCIAS FUTURAS</t>
  </si>
  <si>
    <t>201010F0403060009</t>
  </si>
  <si>
    <t>CULTURA VIGENCIAS FUTURAS</t>
  </si>
  <si>
    <t>201010F0611062194</t>
  </si>
  <si>
    <t>201010F0615242283</t>
  </si>
  <si>
    <t>201011A0511062284</t>
  </si>
  <si>
    <t>201011A0513062195</t>
  </si>
  <si>
    <t>201011A1717063001</t>
  </si>
  <si>
    <t>201032A0511062284</t>
  </si>
  <si>
    <t>ORDENANZA 02 DE 2013</t>
  </si>
  <si>
    <t>2708</t>
  </si>
  <si>
    <t>ORDENANZA 05 DE 2002</t>
  </si>
  <si>
    <t>202708A0510062174</t>
  </si>
  <si>
    <t>IMPUESTO AL CONSUMO</t>
  </si>
  <si>
    <t>203131F0612062237</t>
  </si>
  <si>
    <t>242515A0511062194</t>
  </si>
  <si>
    <t>2518</t>
  </si>
  <si>
    <t>ORDENANZA 14 DE 2014</t>
  </si>
  <si>
    <t>242518A0515242283</t>
  </si>
  <si>
    <t>242708A0510062174</t>
  </si>
  <si>
    <t>Implementación estrategia de planificación y gesti</t>
  </si>
  <si>
    <t>261011A0515242283</t>
  </si>
  <si>
    <t>Implementación de estrategias para la salvaguardia</t>
  </si>
  <si>
    <t>Pagos directos de cesantías parciales y/o definiti</t>
  </si>
  <si>
    <t>Aportes parafiscales - Cajas de Compensación Famil</t>
  </si>
  <si>
    <t>Gastos vinculación de personal artículo 30 ley 909</t>
  </si>
  <si>
    <t>Otras transferencias corrientes - cuota de fiscali</t>
  </si>
  <si>
    <t>Implementación de Estímulos para el fomento y el d</t>
  </si>
  <si>
    <t>Reconocimiento del Palacio de la Cultura "Rafael U</t>
  </si>
  <si>
    <t>Desarrollo de eventos artísticos y culturales en 1</t>
  </si>
  <si>
    <t>Fortalecimiento de procesos de formación artística</t>
  </si>
  <si>
    <t>Implementación del Plan departamental de lectura y</t>
  </si>
  <si>
    <t>Fortalecimiento, renovación y crecimiento de las T</t>
  </si>
  <si>
    <t>Diseño, implementación, mantenimiento y mejoramien</t>
  </si>
  <si>
    <t>Diseño e implementación del Sistema de información</t>
  </si>
  <si>
    <t>261010A0512062237</t>
  </si>
  <si>
    <t>FONDOS COMUNES</t>
  </si>
  <si>
    <t>201010101010060001</t>
  </si>
  <si>
    <t>201010101010060003</t>
  </si>
  <si>
    <t>201010101010060004</t>
  </si>
  <si>
    <t>201010101010060005</t>
  </si>
  <si>
    <t>201010101010060006</t>
  </si>
  <si>
    <t>201010101020060007</t>
  </si>
  <si>
    <t>201010101030060008</t>
  </si>
  <si>
    <t>201010101030060009</t>
  </si>
  <si>
    <t>201010101040060010</t>
  </si>
  <si>
    <t>201010101040060011</t>
  </si>
  <si>
    <t>201010101040060012</t>
  </si>
  <si>
    <t>201010101040060013</t>
  </si>
  <si>
    <t>201010101040060014</t>
  </si>
  <si>
    <t>201010101040060015</t>
  </si>
  <si>
    <t>201010101040060016</t>
  </si>
  <si>
    <t>201010101040060017</t>
  </si>
  <si>
    <t>201010101040060038</t>
  </si>
  <si>
    <t>201010102050060018</t>
  </si>
  <si>
    <t>201010102050060019</t>
  </si>
  <si>
    <t>201010102050060020</t>
  </si>
  <si>
    <t>201010102060060021</t>
  </si>
  <si>
    <t>201010102060060022</t>
  </si>
  <si>
    <t>201010102060060023</t>
  </si>
  <si>
    <t>201010102060060024</t>
  </si>
  <si>
    <t>201010102060060025</t>
  </si>
  <si>
    <t>201010102060060026</t>
  </si>
  <si>
    <t>201010102060060027</t>
  </si>
  <si>
    <t>201010102060060028</t>
  </si>
  <si>
    <t>201010102060060029</t>
  </si>
  <si>
    <t>201010102060060030</t>
  </si>
  <si>
    <t>201010102060060031</t>
  </si>
  <si>
    <t>201010102060060032</t>
  </si>
  <si>
    <t>201010102060060033</t>
  </si>
  <si>
    <t>201010102070060034</t>
  </si>
  <si>
    <t>201010102080060035</t>
  </si>
  <si>
    <t>201010102090060036</t>
  </si>
  <si>
    <t>201010102090060037</t>
  </si>
  <si>
    <t>DESARROLLO DE CONVOCATORIAS</t>
  </si>
  <si>
    <t>Desarrollo de convocatorias públicas</t>
  </si>
  <si>
    <t>201010A05100600000</t>
  </si>
  <si>
    <t>IMPLEMENTACION AGENDA INSTITUCIONAL</t>
  </si>
  <si>
    <t>Implementación de agenda institucional</t>
  </si>
  <si>
    <t>201010A05110600100</t>
  </si>
  <si>
    <t>IMPLEMENTACION DEL PLAN DE LECTURA</t>
  </si>
  <si>
    <t>Implementación del Plan de lectura y escritura</t>
  </si>
  <si>
    <t>201010A05120600180</t>
  </si>
  <si>
    <t>FORMACION ARTISTICA Y CULTURAL</t>
  </si>
  <si>
    <t>fortalecimiento circulación artistica y cultural para la paz</t>
  </si>
  <si>
    <t>201010A05130600270</t>
  </si>
  <si>
    <t>Formación artistica y cultural</t>
  </si>
  <si>
    <t>201010A05130600340</t>
  </si>
  <si>
    <t>IMPLEMENTACION PROCESOS DE GESTION Y PLANIFICACION</t>
  </si>
  <si>
    <t>Implementación de procesos degestión y planificación</t>
  </si>
  <si>
    <t>201010A05140600420</t>
  </si>
  <si>
    <t>DIAGNOSTICO GESTION Y SALVAGUARDIA</t>
  </si>
  <si>
    <t>Diagnóstico gestión y salvaguardia del patrimonio</t>
  </si>
  <si>
    <t>201010A05150600410</t>
  </si>
  <si>
    <t>ADECUACION DE EQUIPAMIENTOS</t>
  </si>
  <si>
    <t>Adecuación de equipamientos culturales y Palacio de la Cultura</t>
  </si>
  <si>
    <t>201010A05160600160</t>
  </si>
  <si>
    <t>Mantenimiento y dotación de equipamientos culturales</t>
  </si>
  <si>
    <t>201010A05160600430</t>
  </si>
  <si>
    <t>FORTALECIMIENTO DE LOS SISTEMAS DE INFORMACION</t>
  </si>
  <si>
    <t>Fortalecimiento de los sistemas de información institucional</t>
  </si>
  <si>
    <t>201010A17170600350</t>
  </si>
  <si>
    <t>FORTALECIMIENTO DEL SISTEMA INTEGRADO</t>
  </si>
  <si>
    <t>Fortalecimiento del sistema integrado de gestión</t>
  </si>
  <si>
    <t>201010A17180600320</t>
  </si>
  <si>
    <t>RECURSOS CAPITAL F. COMUN</t>
  </si>
  <si>
    <t>201011A05100600000</t>
  </si>
  <si>
    <t>201011A05120600180</t>
  </si>
  <si>
    <t>201011A05130600270</t>
  </si>
  <si>
    <t>201011A05130600340</t>
  </si>
  <si>
    <t>Implementación de procesos degestión y planificaci</t>
  </si>
  <si>
    <t>201011A05140600420</t>
  </si>
  <si>
    <t>201011A05150600410</t>
  </si>
  <si>
    <t>Adecuación de equipamientos culturales y Palacio d</t>
  </si>
  <si>
    <t>201011A05160600160</t>
  </si>
  <si>
    <t>Mantenimiento y dotación de equipamientos cultural</t>
  </si>
  <si>
    <t>201011A05160600430</t>
  </si>
  <si>
    <t>ORDENANZA 12 DE 2015</t>
  </si>
  <si>
    <t>202708A05100600000</t>
  </si>
  <si>
    <t>203131A05150600410</t>
  </si>
  <si>
    <t>4819</t>
  </si>
  <si>
    <t>CONVENIO IDEA</t>
  </si>
  <si>
    <t>204819A05140600420</t>
  </si>
  <si>
    <t>4827</t>
  </si>
  <si>
    <t>CONVENIO GOBERNACIÓN</t>
  </si>
  <si>
    <t>204827A05100600000</t>
  </si>
  <si>
    <t>4829</t>
  </si>
  <si>
    <t>CONVENIO MINCULTURA</t>
  </si>
  <si>
    <t>204829A05120600180</t>
  </si>
  <si>
    <t>4834</t>
  </si>
  <si>
    <t>CONVENIO IDEA1</t>
  </si>
  <si>
    <t>204834A05120600180</t>
  </si>
  <si>
    <t>4836</t>
  </si>
  <si>
    <t>CONVENIO IDEA2</t>
  </si>
  <si>
    <t>204836A05160600430</t>
  </si>
  <si>
    <t>4837</t>
  </si>
  <si>
    <t>CONVENIO EPM</t>
  </si>
  <si>
    <t>204837A05140600420</t>
  </si>
  <si>
    <t>241011A17180600320</t>
  </si>
  <si>
    <t>242708A05100600000</t>
  </si>
  <si>
    <t>243131A05150600410</t>
  </si>
  <si>
    <t>9</t>
  </si>
  <si>
    <t>291010101030060009</t>
  </si>
  <si>
    <t>Sueldos de personal de nomina</t>
  </si>
  <si>
    <t>201010101010001111</t>
  </si>
  <si>
    <t>201010101010001113</t>
  </si>
  <si>
    <t>201010101010001114</t>
  </si>
  <si>
    <t>Pagos directos de cesantías parciales y/o definitivas</t>
  </si>
  <si>
    <t>201010101010011110</t>
  </si>
  <si>
    <t>Auxilio de transporte de funcionarios</t>
  </si>
  <si>
    <t>201010101010011171</t>
  </si>
  <si>
    <t xml:space="preserve"> Indemnizacion de personal</t>
  </si>
  <si>
    <t>201010101020000112</t>
  </si>
  <si>
    <t xml:space="preserve"> Servicios técnicos</t>
  </si>
  <si>
    <t>201010101030001134</t>
  </si>
  <si>
    <t>201010101030011390</t>
  </si>
  <si>
    <t>Sena de funcionarios</t>
  </si>
  <si>
    <t xml:space="preserve">201010101040114311  </t>
  </si>
  <si>
    <t>Icbf de funcionarios</t>
  </si>
  <si>
    <t xml:space="preserve">201010101040114321    </t>
  </si>
  <si>
    <t>Cajas de compensación familiar de funcionarios</t>
  </si>
  <si>
    <t xml:space="preserve">201010101040114341     </t>
  </si>
  <si>
    <t>Aportes para pensión de funcionarios sector público</t>
  </si>
  <si>
    <t>201010101041141121</t>
  </si>
  <si>
    <t>Aportes arp de funcionarios sector público</t>
  </si>
  <si>
    <t xml:space="preserve">201010101041141131  </t>
  </si>
  <si>
    <t>Aportes para cesantías de funcionarios sector público</t>
  </si>
  <si>
    <t xml:space="preserve">201010101041141141  </t>
  </si>
  <si>
    <t>Aportes para salud de funcionarios sector privado</t>
  </si>
  <si>
    <t xml:space="preserve">201010101041142111  </t>
  </si>
  <si>
    <t>Aportes para pensión de funcionarios sector privado</t>
  </si>
  <si>
    <t xml:space="preserve">201010101041142121  </t>
  </si>
  <si>
    <t>Aportes para cesantías de funcionarios sector privado</t>
  </si>
  <si>
    <t xml:space="preserve">201010101041142141 </t>
  </si>
  <si>
    <t>Compra de equipos</t>
  </si>
  <si>
    <t xml:space="preserve">201010102050001211         </t>
  </si>
  <si>
    <t>201010102050001212</t>
  </si>
  <si>
    <t>Capacitación personal administrativo</t>
  </si>
  <si>
    <t>201010102060001221</t>
  </si>
  <si>
    <t xml:space="preserve"> Impresos y publicaciones</t>
  </si>
  <si>
    <t>201010102060001222</t>
  </si>
  <si>
    <t>201010102060001224</t>
  </si>
  <si>
    <t xml:space="preserve"> Gastos vinculación de personal artículo 30 ley 909 de 2004</t>
  </si>
  <si>
    <t>201010102060001227</t>
  </si>
  <si>
    <t xml:space="preserve"> Mantenimiento y reparaciones</t>
  </si>
  <si>
    <t>201010102060012211</t>
  </si>
  <si>
    <t>201010102060012231</t>
  </si>
  <si>
    <t xml:space="preserve"> Otros seguros</t>
  </si>
  <si>
    <t>201010102060012234</t>
  </si>
  <si>
    <t xml:space="preserve"> Energía</t>
  </si>
  <si>
    <t>201010102060012261</t>
  </si>
  <si>
    <t>201010102060012262</t>
  </si>
  <si>
    <t xml:space="preserve"> Acueducto, alcantarillado y aseo</t>
  </si>
  <si>
    <t>201010102060012263</t>
  </si>
  <si>
    <t xml:space="preserve"> Viáticos y gastos de transporte y de viaje de funcionarios</t>
  </si>
  <si>
    <t>201010102060012281</t>
  </si>
  <si>
    <t xml:space="preserve"> Otros gastos adquisición de servicios</t>
  </si>
  <si>
    <t>201010102060012290</t>
  </si>
  <si>
    <t xml:space="preserve"> Otros gastos financieros</t>
  </si>
  <si>
    <t>201010102060122125</t>
  </si>
  <si>
    <t xml:space="preserve"> Gastos de bienestar social y salud ocupacional</t>
  </si>
  <si>
    <t>201010102070000124</t>
  </si>
  <si>
    <t xml:space="preserve"> Otros gastos generales</t>
  </si>
  <si>
    <t>201010102080001290</t>
  </si>
  <si>
    <t>201010102090001319</t>
  </si>
  <si>
    <t xml:space="preserve"> Transferencias corrientes a otras entidades</t>
  </si>
  <si>
    <t>201010102090001367</t>
  </si>
  <si>
    <t>Desarrollo de convocatorias públicas para la creación, la innovación y el fortalecimiento cultural</t>
  </si>
  <si>
    <t>Implementación de agenda institucional local y regional para el posconflicto en Antioquia</t>
  </si>
  <si>
    <t xml:space="preserve">201010A0511 0600100 </t>
  </si>
  <si>
    <t>Implementación plan de lectura, escritura y biblioteca en Antioquia</t>
  </si>
  <si>
    <t>Fortalecimiento circulación artística y cultural para la paz en Antioquia</t>
  </si>
  <si>
    <t>201010A0513 0600270</t>
  </si>
  <si>
    <t>Formación artística y cultural para la Equidad y la Movilidad Social en Antioquia</t>
  </si>
  <si>
    <t>201010A0513 0600340</t>
  </si>
  <si>
    <t>Implementación procesos de gestión y planificación cultural para el fortalecimiento del Sistema Departamental de Cultura en Antioquia</t>
  </si>
  <si>
    <t>201010A0514 0600420</t>
  </si>
  <si>
    <t>Diagnóstico, gestión y Salvaguardia del Patrimonio Cultural en Antioquia</t>
  </si>
  <si>
    <t>Mantenimiento, adecuación y dotación de equipamientos culturales en Antioquia</t>
  </si>
  <si>
    <t>Fortalecimiento de los sistemas de información institucional en Antioquia</t>
  </si>
  <si>
    <t>201010A1717 0600350</t>
  </si>
  <si>
    <t>Fortalecimiento del Sistema Integrado de Gestión del Instituto de Cultura y Patrimonio de Antioquia</t>
  </si>
  <si>
    <t>201010F0511 0600100</t>
  </si>
  <si>
    <t>201010F0512 0600180</t>
  </si>
  <si>
    <t>201010F0513 0600270</t>
  </si>
  <si>
    <t>201010F05130600340</t>
  </si>
  <si>
    <t>201010F0514 0600420</t>
  </si>
  <si>
    <t>201010F0515 0600410</t>
  </si>
  <si>
    <t>201010F0516 0600430</t>
  </si>
  <si>
    <t xml:space="preserve"> Fortalecimiento de los sistemas de información institucional en Antioquia</t>
  </si>
  <si>
    <t xml:space="preserve">201010F17170600350 </t>
  </si>
  <si>
    <t xml:space="preserve">201010F17180600320 </t>
  </si>
  <si>
    <t>201011A05110600100</t>
  </si>
  <si>
    <t>Implementación del Plan de lectura y escritura y biblioteca</t>
  </si>
  <si>
    <t>201011A0513 0600270</t>
  </si>
  <si>
    <t>Formación artística y cultural para la equidad y la movilidad</t>
  </si>
  <si>
    <t>202708A0510 0600000</t>
  </si>
  <si>
    <t>241011A05100600000</t>
  </si>
  <si>
    <t>241011A05120600180</t>
  </si>
  <si>
    <t>241011A05130600270</t>
  </si>
  <si>
    <t>241011A05130600340</t>
  </si>
  <si>
    <t>241011A05140600420</t>
  </si>
  <si>
    <t>241011A05150600410</t>
  </si>
  <si>
    <t>Mantenimiento adecuación y dotación de equipamientos cultural</t>
  </si>
  <si>
    <t>241011A05160600430</t>
  </si>
  <si>
    <t>244837A05140600420</t>
  </si>
  <si>
    <t>Servicios técnicos</t>
  </si>
  <si>
    <t>291010101030001134</t>
  </si>
  <si>
    <t>291010101030011390</t>
  </si>
  <si>
    <t>291010102070000124</t>
  </si>
  <si>
    <t>pep</t>
  </si>
  <si>
    <t>t_rec</t>
  </si>
  <si>
    <t>adiciones</t>
  </si>
  <si>
    <t>reduccion</t>
  </si>
  <si>
    <t>credito</t>
  </si>
  <si>
    <t>contracredito</t>
  </si>
  <si>
    <t>reintegro</t>
  </si>
  <si>
    <t>reserva presupuestal</t>
  </si>
  <si>
    <t>pagos_dic</t>
  </si>
  <si>
    <t>201010101040114311</t>
  </si>
  <si>
    <t>201010101040114321</t>
  </si>
  <si>
    <t>201010101040114341</t>
  </si>
  <si>
    <t>201010101041141131</t>
  </si>
  <si>
    <t>201010101041141141</t>
  </si>
  <si>
    <t>201010101041142111</t>
  </si>
  <si>
    <t>201010101041142121</t>
  </si>
  <si>
    <t>201010101041142141</t>
  </si>
  <si>
    <t>241011A05110600100</t>
  </si>
  <si>
    <t>241011A17170600350</t>
  </si>
  <si>
    <t>nombre_rubro</t>
  </si>
  <si>
    <t>extrapresupuestado</t>
  </si>
  <si>
    <t>total_recaudado</t>
  </si>
  <si>
    <t>recaudo_ms_dic</t>
  </si>
  <si>
    <t>total_por_recaudar</t>
  </si>
  <si>
    <t>saldo_cxcobrar</t>
  </si>
  <si>
    <t>INGRESOS CORRIENTES</t>
  </si>
  <si>
    <t>ARRENDAMIENTOS</t>
  </si>
  <si>
    <t>PRESUPUESTO INGRESOS TOTALES</t>
  </si>
  <si>
    <t>NO TRIBUTARIOS</t>
  </si>
  <si>
    <t>95</t>
  </si>
  <si>
    <t>RECUPERACIÓN DEL GASTO</t>
  </si>
  <si>
    <t>98</t>
  </si>
  <si>
    <t>OTRAS TRANSFERENCIAS PARA FUNCIONAMIENTO</t>
  </si>
  <si>
    <t>99</t>
  </si>
  <si>
    <t>OTRAS TRANSFERENCIAS PARA INVERSIÓN</t>
  </si>
  <si>
    <t>LIBRE DESTINACIÓN</t>
  </si>
  <si>
    <t>RECURSOS DE CAPITAL</t>
  </si>
  <si>
    <t>OTROS RECURSOS DE CAPITAL</t>
  </si>
  <si>
    <t>94</t>
  </si>
  <si>
    <t>ORDENANZA 12</t>
  </si>
  <si>
    <t>TRASLADO OTRAS ENTIDADES</t>
  </si>
  <si>
    <t>IMPUESTO NACIONAL AL CONSUMO</t>
  </si>
  <si>
    <t>aforados</t>
  </si>
  <si>
    <t>no aforados</t>
  </si>
  <si>
    <t>saldo_disponibilidades</t>
  </si>
  <si>
    <t>disponib_ms</t>
  </si>
  <si>
    <t>ejecucion_ms</t>
  </si>
  <si>
    <t>ordenaciones_ms</t>
  </si>
  <si>
    <t>pagos_ms</t>
  </si>
  <si>
    <t>saldo-reg</t>
  </si>
  <si>
    <t>saldo_oblig</t>
  </si>
  <si>
    <t>saldo-cdp</t>
  </si>
  <si>
    <t>pto_menos_ejec</t>
  </si>
  <si>
    <t xml:space="preserve"> Transferencias corrientes a otras entidades- cuotas de fiscalizacion </t>
  </si>
  <si>
    <t>201011A17170600350</t>
  </si>
  <si>
    <t>total inversion</t>
  </si>
  <si>
    <t>COD_CHIP</t>
  </si>
  <si>
    <t>CHIP_RECURSOS</t>
  </si>
  <si>
    <t>CHIP_ORIGEN ESPECIFICO</t>
  </si>
  <si>
    <t>CHIP_DESTINACION</t>
  </si>
  <si>
    <t>SIT</t>
  </si>
  <si>
    <t>Recaudo_menos_extra</t>
  </si>
  <si>
    <t>recau_mes</t>
  </si>
  <si>
    <t>COD_GRAF</t>
  </si>
  <si>
    <t>1.2.02.03.01.01.98</t>
  </si>
  <si>
    <t>040</t>
  </si>
  <si>
    <t>048</t>
  </si>
  <si>
    <t>C</t>
  </si>
  <si>
    <t>1.2.02.03.01.03.98</t>
  </si>
  <si>
    <t>1.2.02.01.98</t>
  </si>
  <si>
    <t>042</t>
  </si>
  <si>
    <t>OPERACIONALES</t>
  </si>
  <si>
    <t>1.1.02.04.07</t>
  </si>
  <si>
    <t>001</t>
  </si>
  <si>
    <t>APORTES</t>
  </si>
  <si>
    <t>1.1.02.05.05.03.03.01.01</t>
  </si>
  <si>
    <t>033</t>
  </si>
  <si>
    <t>1.1.02.05.05.03.01.98</t>
  </si>
  <si>
    <t>106</t>
  </si>
  <si>
    <t>OTROS INGRESOS NO TRIBUTARIOS</t>
  </si>
  <si>
    <t>1.1.02.98.98</t>
  </si>
  <si>
    <t>ano</t>
  </si>
  <si>
    <t>apropiacion_inicial</t>
  </si>
  <si>
    <t>presupuesto_definitivo</t>
  </si>
  <si>
    <t>ingresos_acumulado</t>
  </si>
  <si>
    <t>extra_recaudo</t>
  </si>
  <si>
    <t>rec_aforado</t>
  </si>
  <si>
    <t>porc_ejec</t>
  </si>
  <si>
    <t>total_adicion</t>
  </si>
  <si>
    <t>total_reducciones</t>
  </si>
  <si>
    <t>ingresos_mes</t>
  </si>
  <si>
    <t>0-1010-1102050010701</t>
  </si>
  <si>
    <t>Arrendamientos</t>
  </si>
  <si>
    <t>0-1010-1102060060601</t>
  </si>
  <si>
    <t>Otras unidades de gobierno - transferencias para gastos de funcionamiento</t>
  </si>
  <si>
    <t>0-1010-1102060060602</t>
  </si>
  <si>
    <t>Otras unidades de gobierno - transferencias para gastos de inversión</t>
  </si>
  <si>
    <t>0-1011-120502001</t>
  </si>
  <si>
    <t>Depósitos - Recursos propios</t>
  </si>
  <si>
    <t>0-1011-121301</t>
  </si>
  <si>
    <t>Reintegros</t>
  </si>
  <si>
    <t>0-2708-1102060060604</t>
  </si>
  <si>
    <t>Otras unidades de gobierno - FLA - Ordenanza 12 de 2015</t>
  </si>
  <si>
    <t>0-2708-1102060070201</t>
  </si>
  <si>
    <t>Empresas públicas no financieras - IDEA - Ordenanza 12 de 2015</t>
  </si>
  <si>
    <t>0-2708-120502002</t>
  </si>
  <si>
    <t>Depósitos - Recursos de destinación especial</t>
  </si>
  <si>
    <t>0-3131-1102060060603</t>
  </si>
  <si>
    <t>Otras unidades de gobierno - IVA Telefonia Celular -Cultura</t>
  </si>
  <si>
    <t>0-4879-1102060060602</t>
  </si>
  <si>
    <t>Otras unidades de gobierno - transferencias para gastos de inversión/inclusion</t>
  </si>
  <si>
    <t>0-4880-1102060060602</t>
  </si>
  <si>
    <t>Otras unidades de gobierno - transferencias para gastos de inversión/ambiente</t>
  </si>
  <si>
    <t>0-4885-1102060060602</t>
  </si>
  <si>
    <t>Otras unidades de gobierno - transferencias para gastos de inversión/Cont_160_21_IDEA-ICPA</t>
  </si>
  <si>
    <t>4-1011-121002</t>
  </si>
  <si>
    <t>Superávit fiscal</t>
  </si>
  <si>
    <t>4-2708-121002</t>
  </si>
  <si>
    <t>ordenes_acum</t>
  </si>
  <si>
    <t>ordenes_mes</t>
  </si>
  <si>
    <t>cdp mes</t>
  </si>
  <si>
    <t>rpc mes</t>
  </si>
  <si>
    <t>op mes</t>
  </si>
  <si>
    <t>pago mes</t>
  </si>
  <si>
    <t>saldo cdp</t>
  </si>
  <si>
    <t>saldo rpc</t>
  </si>
  <si>
    <t>saldo op</t>
  </si>
  <si>
    <t>410401-</t>
  </si>
  <si>
    <t>0-1010-</t>
  </si>
  <si>
    <t>C33011-</t>
  </si>
  <si>
    <t>060046-</t>
  </si>
  <si>
    <t>06004601-</t>
  </si>
  <si>
    <t>UNIDOS PARA LA CREACIÓN, EL ARTE Y LA CULTURA</t>
  </si>
  <si>
    <t>PráctArtísticas&amp;Culturale</t>
  </si>
  <si>
    <t>Divulgación “procesos de circulación artística y cultural”  Antioquia(900052)</t>
  </si>
  <si>
    <t>Programación propia</t>
  </si>
  <si>
    <t>GASTOS</t>
  </si>
  <si>
    <t>410401-0-1010-C33011-060046-06004601-23202020090201</t>
  </si>
  <si>
    <t>06004602-</t>
  </si>
  <si>
    <t>Iniciativas culturales municipales</t>
  </si>
  <si>
    <t>410401-0-1010-C33011-060046-06004602-23202020090202</t>
  </si>
  <si>
    <t>06004603-</t>
  </si>
  <si>
    <t>Apoyo a Festivales</t>
  </si>
  <si>
    <t>410401-0-1010-C33011-060046-06004603-23202020090203</t>
  </si>
  <si>
    <t>06004604-</t>
  </si>
  <si>
    <t>Procesos y/o actividades de fomento a la lectura</t>
  </si>
  <si>
    <t>410401-0-1010-C33011-060046-06004604-23202020090204</t>
  </si>
  <si>
    <t>06004605-</t>
  </si>
  <si>
    <t>Seguimiento a  iniciativas emprendedoras</t>
  </si>
  <si>
    <t>410401-0-1010-C33011-060046-06004605-23202020090205</t>
  </si>
  <si>
    <t>06004606-</t>
  </si>
  <si>
    <t>Publicaciones apoyadas por el ICPA (Ord 24)</t>
  </si>
  <si>
    <t>410401-0-1010-C33011-060046-06004606-23202020090206</t>
  </si>
  <si>
    <t>06004608-</t>
  </si>
  <si>
    <t>Procesos de circulación artística</t>
  </si>
  <si>
    <t>410401-0-1010-C33011-060046-06004608-23202020090208</t>
  </si>
  <si>
    <t>C33012-</t>
  </si>
  <si>
    <t>060048-</t>
  </si>
  <si>
    <t>06004801-</t>
  </si>
  <si>
    <t>EstímProcProy&amp;ActivCultur</t>
  </si>
  <si>
    <t>Desarrollo "Portafolio departamental de estímulos y concertación"  Antioquia(900054)</t>
  </si>
  <si>
    <t>Convocatoria de bancos Jurados</t>
  </si>
  <si>
    <t>410401-0-1010-C33012-060048-06004801-23202020090301</t>
  </si>
  <si>
    <t>06004802-</t>
  </si>
  <si>
    <t>Acciones comunicacionales</t>
  </si>
  <si>
    <t>410401-0-1010-C33012-060048-06004802-23202020090302</t>
  </si>
  <si>
    <t>06004803-</t>
  </si>
  <si>
    <t>Conceptualización, estructuración, definición y publicación de convocatorias públicas</t>
  </si>
  <si>
    <t>410401-0-1010-C33012-060048-06004803-23202020090303</t>
  </si>
  <si>
    <t>06004806-</t>
  </si>
  <si>
    <t>Convocatoria de Salas Concertadas</t>
  </si>
  <si>
    <t>410401-0-1010-C33012-060048-06004806-23202020090306</t>
  </si>
  <si>
    <t>0-2708-</t>
  </si>
  <si>
    <t>RECURSOS ORDENANZA 12 DE 2015</t>
  </si>
  <si>
    <t>410401-0-2708-C33011-060046-06004603-23202020090211</t>
  </si>
  <si>
    <t>06004607-</t>
  </si>
  <si>
    <t>Día del Tango - Circulación (Ord 53)</t>
  </si>
  <si>
    <t>410401-0-2708-C33011-060046-06004607-23202020090207</t>
  </si>
  <si>
    <t>410401-0-2708-C33011-060046-06004608-23202020090208</t>
  </si>
  <si>
    <t>06004609-</t>
  </si>
  <si>
    <t>Apoyo a la realización y participación en eventos culturales</t>
  </si>
  <si>
    <t>410401-0-2708-C33011-060046-06004609-23202020090209</t>
  </si>
  <si>
    <t>06004610-</t>
  </si>
  <si>
    <t>Circulación audiovisual y cinematografía -Circulación (Conv_ Ord 29)/10% de Ord 12</t>
  </si>
  <si>
    <t>410401-0-2708-C33011-060046-06004610-23202020090210</t>
  </si>
  <si>
    <t>410401-0-2708-C33012-060048-06004801-23202020090301</t>
  </si>
  <si>
    <t>410401-0-2708-C33012-060048-06004803-23202020090303</t>
  </si>
  <si>
    <t>06004804-</t>
  </si>
  <si>
    <t>Estimulos audiovisuales y cinematografía - creación (conv_ord 29)/ 10% de ord 12</t>
  </si>
  <si>
    <t>410401-0-2708-C33012-060048-06004804-23202020090304</t>
  </si>
  <si>
    <t>06004805-</t>
  </si>
  <si>
    <t>Estimulos día del Tango - creación (Ord 53)</t>
  </si>
  <si>
    <t>410401-0-2708-C33012-060048-06004805-23202020090305</t>
  </si>
  <si>
    <t>410401-0-2708-C33012-060048-06004806-23202020090306</t>
  </si>
  <si>
    <t>0-4879-</t>
  </si>
  <si>
    <t>CONT_12046/2021INCLUSION SOCIAL-ICPA</t>
  </si>
  <si>
    <t>410401-0-4879-C33012-060048-06004803-23202020090303</t>
  </si>
  <si>
    <t>0-4880-</t>
  </si>
  <si>
    <t>CONT_11988/2021 AMBIENTE Y SOSTEN-ICPA</t>
  </si>
  <si>
    <t>410401-0-4880-C33012-060048-06004803-23202020090303</t>
  </si>
  <si>
    <t>4-1011-</t>
  </si>
  <si>
    <t>REC. BALANCE - LIBRE DESTINACION</t>
  </si>
  <si>
    <t>410401-4-1011-C33011-060046-06004601-23202020090201</t>
  </si>
  <si>
    <t>410401-4-1011-C33011-060046-06004604-23202020090204</t>
  </si>
  <si>
    <t>410401-4-1011-C33011-060046-06004605-23202020090205</t>
  </si>
  <si>
    <t>410401-4-1011-C33011-060046-06004608-23202020090208</t>
  </si>
  <si>
    <t>410401-4-1011-C33011-060046-06004609-23202020090209</t>
  </si>
  <si>
    <t>410401-4-1011-C33011-060046-06004610-23202020090210</t>
  </si>
  <si>
    <t>410401-4-1011-C33012-060048-06004801-23202020090301</t>
  </si>
  <si>
    <t>410401-4-1011-C33012-060048-06004802-23202020090302</t>
  </si>
  <si>
    <t>410401-4-1011-C33012-060048-06004806-23202020090306</t>
  </si>
  <si>
    <t>4-2708-</t>
  </si>
  <si>
    <t>REC. BALANCE - ORDENANZA 12 DE 2015</t>
  </si>
  <si>
    <t>410401-4-2708-C33012-060048-06004801-23202020090301</t>
  </si>
  <si>
    <t>410401-4-2708-C33012-060048-06004803-23202020090303</t>
  </si>
  <si>
    <t>410402-</t>
  </si>
  <si>
    <t>060045-</t>
  </si>
  <si>
    <t>06004501-</t>
  </si>
  <si>
    <t>ANTIOQUIA VIVE</t>
  </si>
  <si>
    <t>Difusión "Antioquia Vive"  Antioquia(900047)</t>
  </si>
  <si>
    <t>Fortalecimiento a los artístas</t>
  </si>
  <si>
    <t>410402-0-1010-C33011-060045-06004501-23202020090101</t>
  </si>
  <si>
    <t>06004502-</t>
  </si>
  <si>
    <t>Circulación y muestras Artísticas</t>
  </si>
  <si>
    <t>410402-0-1010-C33011-060045-06004502-23202020090102</t>
  </si>
  <si>
    <t>06004503-</t>
  </si>
  <si>
    <t>Presentación, evaluación, clasificación y puesta en escena</t>
  </si>
  <si>
    <t>410402-0-1010-C33011-060045-06004503-23202020090103</t>
  </si>
  <si>
    <t>0-4885-</t>
  </si>
  <si>
    <t>CONT_160_21_IDEA-ICPA</t>
  </si>
  <si>
    <t>410402-0-4885-C33011-060045-06004503-23202020090103</t>
  </si>
  <si>
    <t>410403-</t>
  </si>
  <si>
    <t>060051-</t>
  </si>
  <si>
    <t>06005101-</t>
  </si>
  <si>
    <t>UNIDOS PARA LA FORMACION ARTISTICA Y CULTURA</t>
  </si>
  <si>
    <t>Formación artística y cultural  Antioquia(900063)</t>
  </si>
  <si>
    <t>Programa de profesionalización.VF</t>
  </si>
  <si>
    <t>Programa de profesionalización Vigencia</t>
  </si>
  <si>
    <t>410403-0-1010-C33012-060051-06005101-23202020090601</t>
  </si>
  <si>
    <t>06005102-</t>
  </si>
  <si>
    <t xml:space="preserve">Emprendedores formados en temas de industrias creativas y /o economia naranja (Ord 42) </t>
  </si>
  <si>
    <t>410403-0-1010-C33012-060051-06005102-23202020090602</t>
  </si>
  <si>
    <t>F33012-</t>
  </si>
  <si>
    <t>Vigencias Futuras - EstímProcProy&amp;ActivCultur</t>
  </si>
  <si>
    <t>410403-0-1010-F33012-060051-06005101-23202020090601</t>
  </si>
  <si>
    <t>Programa de profesionalización</t>
  </si>
  <si>
    <t>410403-4-1011-C33012-060051-06005101-23202020090601</t>
  </si>
  <si>
    <t>410403-4-1011-C33012-060051-06005102-23202020090602</t>
  </si>
  <si>
    <t>410404-</t>
  </si>
  <si>
    <t>C33023-</t>
  </si>
  <si>
    <t>060049-</t>
  </si>
  <si>
    <t>06004903-</t>
  </si>
  <si>
    <t>UNIDOS POR EL PATRIMONIO Y LA MEMORIA</t>
  </si>
  <si>
    <t>FormDivulPatrimCultural</t>
  </si>
  <si>
    <t>Conservación "apropiación y divulgación del patrimonio cultural"  Antioquia(900056)</t>
  </si>
  <si>
    <t xml:space="preserve">Mantenimientos y adecuaciones al Palacio de la Cultura </t>
  </si>
  <si>
    <t>410404-0-1010-C33023-060049-06004903-23202020090405</t>
  </si>
  <si>
    <t>06004905-</t>
  </si>
  <si>
    <t>Intervenciones de bienes de interés cultural</t>
  </si>
  <si>
    <t>Intervenciones de bienes de interes cultural</t>
  </si>
  <si>
    <t>410404-0-1010-C33023-060049-06004905-23202020090405</t>
  </si>
  <si>
    <t>06004906-</t>
  </si>
  <si>
    <t>Investigaciones en aréas artísticas y culturales AAH (Ord.27)</t>
  </si>
  <si>
    <t>410404-0-1010-C33023-060049-06004906-23202020090406</t>
  </si>
  <si>
    <t>0-3131-</t>
  </si>
  <si>
    <t>06004901-</t>
  </si>
  <si>
    <t>RECURSOS INC - IVA CEDIDO TELEFONIA CELULAR</t>
  </si>
  <si>
    <t>Formulación de proyectos a implementarse en los  P.E.S Y P.E.M</t>
  </si>
  <si>
    <t>410404-0-3131-C33023-060049-06004901-23202020090401</t>
  </si>
  <si>
    <t>06004902-</t>
  </si>
  <si>
    <t>Actividades entorno a la apropiación del patrimonio. Cátedra de Patrimonio</t>
  </si>
  <si>
    <t>410404-0-3131-C33023-060049-06004902-23202020090402</t>
  </si>
  <si>
    <t>410404-0-3131-C33023-060049-06004903-23202020090403</t>
  </si>
  <si>
    <t>06004904-</t>
  </si>
  <si>
    <t>realización de inventarios de Patrimonio cultural</t>
  </si>
  <si>
    <t>410404-0-3131-C33023-060049-06004904-23202020090404</t>
  </si>
  <si>
    <t>410404-0-3131-C33023-060049-06004905-23202020090405</t>
  </si>
  <si>
    <t>410404-4-1011-C33023-060049-06004901-23202020090401</t>
  </si>
  <si>
    <t>410404-4-1011-C33023-060049-06004902-23202020090402</t>
  </si>
  <si>
    <t>410404-4-1011-C33023-060049-06004904-23202020090404</t>
  </si>
  <si>
    <t>410404-4-1011-C33023-060049-06004905-23202020090405</t>
  </si>
  <si>
    <t>410405-</t>
  </si>
  <si>
    <t>C33014-</t>
  </si>
  <si>
    <t>060047-</t>
  </si>
  <si>
    <t>06004701-</t>
  </si>
  <si>
    <t>UNIDOS POR LA INFRAESTRUCTURA Y LA DOTACION CULTURAL</t>
  </si>
  <si>
    <t>FortInfraestrCultural  </t>
  </si>
  <si>
    <t>Mejoramiento "adecuación y/o mantenimiento de las infraestructuras culturales"  Antioquia(900053)</t>
  </si>
  <si>
    <t>Adecuación de infraestructura</t>
  </si>
  <si>
    <t>410405-0-1010-C33014-060047-06004701-232010100102010101</t>
  </si>
  <si>
    <t>06004702-</t>
  </si>
  <si>
    <t>Mantenimiento de Infraestructura</t>
  </si>
  <si>
    <t>410405-0-1010-C33014-060047-06004702-232010100102010102</t>
  </si>
  <si>
    <t>060053-</t>
  </si>
  <si>
    <t>06005301-</t>
  </si>
  <si>
    <t>Integración tecnológica para el aseguramiento de la calidad  Antioquia(900066)</t>
  </si>
  <si>
    <t>Fortalecer la plataforma tecnológica</t>
  </si>
  <si>
    <t>410405-0-1010-C33014-060053-06005301-2320101005020301020101</t>
  </si>
  <si>
    <t>C33017-</t>
  </si>
  <si>
    <t>060052-</t>
  </si>
  <si>
    <t>06005201-</t>
  </si>
  <si>
    <t>FmtoGestiónCulturalTerrit</t>
  </si>
  <si>
    <t>Dotación cultural y artística  Antioquia"(900064)</t>
  </si>
  <si>
    <t>Diagnóstico, adquisición y entrega de instrumentos musicales</t>
  </si>
  <si>
    <t>410405-0-1010-C33017-060052-06005201-232010100401020101</t>
  </si>
  <si>
    <t>06005202-</t>
  </si>
  <si>
    <t>Diagnóstico, adquisición, clasificación y entrega de material bibliográfico y equipamientos de bibliotecas</t>
  </si>
  <si>
    <t>410405-0-1010-C33017-060052-06005202-232010100502040101</t>
  </si>
  <si>
    <t>06005203-</t>
  </si>
  <si>
    <t>Dotacion de muebles y utilería - procesos de fortalecimiento cultural</t>
  </si>
  <si>
    <t>410405-0-1010-C33017-060052-06005203-232010100401010401</t>
  </si>
  <si>
    <t>06005204-</t>
  </si>
  <si>
    <t>Dotación de vestuario - procesos de fortalecimiento cultural</t>
  </si>
  <si>
    <t>Dotacion de vestuario - procesos de fortalecimiento cultural</t>
  </si>
  <si>
    <t>410405-0-1010-C33017-060052-06005204-232020100201</t>
  </si>
  <si>
    <t>06005205-</t>
  </si>
  <si>
    <t>Suministro equipos tecnológicos, iluminación e insumos técnicos - procesos de fortalecimiento cultural</t>
  </si>
  <si>
    <t>Suminitro equipos tecnologicos, iluminacion y e insumos tecnicos - procesos de fortalecimiento cultural</t>
  </si>
  <si>
    <t>410405-0-1010-C33017-060052-06005205-2320101003050301</t>
  </si>
  <si>
    <t>06005206-</t>
  </si>
  <si>
    <t>Materiales y suministros - procesos de fortalecimiento cultural</t>
  </si>
  <si>
    <t>410405-0-1010-C33017-060052-06005206-232020100301</t>
  </si>
  <si>
    <t>0-1011-</t>
  </si>
  <si>
    <t>REC. DE CAPITAL FONDOS COMUNES</t>
  </si>
  <si>
    <t>410405-0-1011-C33014-060053-06005301-2320101005020301020201</t>
  </si>
  <si>
    <t>410405-4-1011-C33014-060047-06004701-232010100102010101</t>
  </si>
  <si>
    <t>410405-4-1011-C33014-060047-06004702-232010100102010102</t>
  </si>
  <si>
    <t>410405-4-1011-C33014-060053-06005301-2320101005020301020101</t>
  </si>
  <si>
    <t>410405-4-1011-C33017-060052-06005201-232010100401020101</t>
  </si>
  <si>
    <t>410405-4-1011-C33017-060052-06005202-232010100502040101</t>
  </si>
  <si>
    <t>410405-4-1011-C33017-060052-06005203-232010100401010401</t>
  </si>
  <si>
    <t>410405-4-1011-C33017-060052-06005204-232020100201</t>
  </si>
  <si>
    <t>410405-4-1011-C33017-060052-06005205-2320101003050301</t>
  </si>
  <si>
    <t>410405-4-1011-C33017-060052-06005206-232020100301</t>
  </si>
  <si>
    <t>410406-</t>
  </si>
  <si>
    <t>060050-</t>
  </si>
  <si>
    <t>06005001-</t>
  </si>
  <si>
    <t>UNIDOS POR LA PARTICIPACION Y LA CIUDADANIA CULTURAL</t>
  </si>
  <si>
    <t>Difusión "movilización y participación ciudadana"  Antioquia(900058)</t>
  </si>
  <si>
    <t>Desarrollar procesos de planeación participativa integral a nivel departamental</t>
  </si>
  <si>
    <t>410406-0-1010-C33017-060050-06005001-23202020090501</t>
  </si>
  <si>
    <t>06005002-</t>
  </si>
  <si>
    <t>Actualización participativa del plan departamental de cultura 2021-2030</t>
  </si>
  <si>
    <t>410406-0-1010-C33017-060050-06005002-23202020090502</t>
  </si>
  <si>
    <t>06005003-</t>
  </si>
  <si>
    <t>Realización de las sesiones de los consejos de cultura en el ambito departamental</t>
  </si>
  <si>
    <t>410406-0-1010-C33017-060050-06005003-23202020090503</t>
  </si>
  <si>
    <t>06005004-</t>
  </si>
  <si>
    <t>Fortalecimiento de los espacios de participación del nivel departamental</t>
  </si>
  <si>
    <t>410406-0-1010-C33017-060050-06005004-23202020090504</t>
  </si>
  <si>
    <t>06005005-</t>
  </si>
  <si>
    <t>Implementación de las asesorías y de las convocatorias públicas para apoyar a las administraciones Municipales en la elaboración de los planes Municipales de cultura</t>
  </si>
  <si>
    <t>410406-0-1010-C33017-060050-06005005-23202020090505</t>
  </si>
  <si>
    <t>06005006-</t>
  </si>
  <si>
    <t>Movilización de espacios culturales para la planificación cultural del departamento</t>
  </si>
  <si>
    <t>410406-0-1010-C33017-060050-06005006-23202020090506</t>
  </si>
  <si>
    <t>06005007-</t>
  </si>
  <si>
    <t>Desarrollar procesos de planeación participativa del plan departamental de lectura, escritura y bibbliotecas</t>
  </si>
  <si>
    <t>410406-0-1010-C33017-060050-06005007-23202020090507</t>
  </si>
  <si>
    <t>410406-0-1011-C33017-060050-06005001-23202020090501</t>
  </si>
  <si>
    <t>410406-0-1011-C33017-060050-06005003-23202020090508</t>
  </si>
  <si>
    <t>999999-</t>
  </si>
  <si>
    <t>99999999-</t>
  </si>
  <si>
    <t>CODIGO GENERICO FUNCIONAMIENTO</t>
  </si>
  <si>
    <t>Genérico Funcionamiento</t>
  </si>
  <si>
    <t>Sueldo básico</t>
  </si>
  <si>
    <t>999999-0-1010-999999-999999-99999999-211010100101</t>
  </si>
  <si>
    <t>Horas extras, dominicales, festivos y recargos</t>
  </si>
  <si>
    <t>999999-0-1010-999999-999999-99999999-211010100102</t>
  </si>
  <si>
    <t>999999-0-1010-999999-999999-99999999-211010100105</t>
  </si>
  <si>
    <t>Prima de servicio</t>
  </si>
  <si>
    <t>999999-0-1010-999999-999999-99999999-211010100106</t>
  </si>
  <si>
    <t>Bonificación por servicios prestados</t>
  </si>
  <si>
    <t>999999-0-1010-999999-999999-99999999-211010100107</t>
  </si>
  <si>
    <t>Prima de navidad</t>
  </si>
  <si>
    <t>999999-0-1010-999999-999999-99999999-21101010010801</t>
  </si>
  <si>
    <t>Prima de vacaciones</t>
  </si>
  <si>
    <t>999999-0-1010-999999-999999-99999999-21101010010802</t>
  </si>
  <si>
    <t>Aportes a la seguridad social en pensiones</t>
  </si>
  <si>
    <t>999999-0-1010-999999-999999-99999999-2110102001</t>
  </si>
  <si>
    <t>Aportes a la seguridad social en salud</t>
  </si>
  <si>
    <t>999999-0-1010-999999-999999-99999999-2110102002</t>
  </si>
  <si>
    <t xml:space="preserve">Aportes de cesantías </t>
  </si>
  <si>
    <t>999999-0-1010-999999-999999-99999999-2110102003</t>
  </si>
  <si>
    <t>Aportes a cajas de compensación familiar</t>
  </si>
  <si>
    <t>999999-0-1010-999999-999999-99999999-2110102004</t>
  </si>
  <si>
    <t>Aportes generales al sistema de riesgos laborales</t>
  </si>
  <si>
    <t>999999-0-1010-999999-999999-99999999-2110102005</t>
  </si>
  <si>
    <t>Aportes al ICBF</t>
  </si>
  <si>
    <t>999999-0-1010-999999-999999-99999999-2110102006</t>
  </si>
  <si>
    <t>Aportes al SENA</t>
  </si>
  <si>
    <t>999999-0-1010-999999-999999-99999999-2110102007</t>
  </si>
  <si>
    <t>Vacaciones</t>
  </si>
  <si>
    <t>999999-0-1010-999999-999999-99999999-211010300101</t>
  </si>
  <si>
    <t>Indemnización por vacaciones</t>
  </si>
  <si>
    <t>999999-0-1010-999999-999999-99999999-211010300102</t>
  </si>
  <si>
    <t>Bonificación especial de recreación</t>
  </si>
  <si>
    <t>999999-0-1010-999999-999999-99999999-211010300103</t>
  </si>
  <si>
    <t>Otros bienes transportables (excepto productos metálicos, maquinaria y equipo)</t>
  </si>
  <si>
    <t>999999-0-1010-999999-999999-99999999-2120201003</t>
  </si>
  <si>
    <t>viaticos y gastos de viaje &lt;180dias</t>
  </si>
  <si>
    <t>999999-0-1010-999999-999999-99999999-212020200601</t>
  </si>
  <si>
    <t>seguros</t>
  </si>
  <si>
    <t>999999-0-1010-999999-999999-99999999-212020200701</t>
  </si>
  <si>
    <t>otros gastos financieros</t>
  </si>
  <si>
    <t>999999-0-1010-999999-999999-99999999-212020200702</t>
  </si>
  <si>
    <t>gastos de bienestar social y salud ocupacional</t>
  </si>
  <si>
    <t>999999-0-1010-999999-999999-99999999-212020200801</t>
  </si>
  <si>
    <t>servicios personales indirectos</t>
  </si>
  <si>
    <t>999999-0-1010-999999-999999-99999999-212020200802</t>
  </si>
  <si>
    <t>capacitacion de personal</t>
  </si>
  <si>
    <t>999999-0-1010-999999-999999-99999999-212020200803</t>
  </si>
  <si>
    <t>impresos y publicaciones</t>
  </si>
  <si>
    <t>999999-0-1010-999999-999999-99999999-212020200804</t>
  </si>
  <si>
    <t>energia</t>
  </si>
  <si>
    <t>999999-0-1010-999999-999999-99999999-212020200805</t>
  </si>
  <si>
    <t>telecomunicaciones</t>
  </si>
  <si>
    <t>999999-0-1010-999999-999999-99999999-212020200806</t>
  </si>
  <si>
    <t>999999-0-1010-999999-999999-99999999-212020200807</t>
  </si>
  <si>
    <t>Mantenimiento y Reparaciones y otros gastos por adq de servicios</t>
  </si>
  <si>
    <t>999999-0-1010-999999-999999-99999999-212020200808</t>
  </si>
  <si>
    <t>Sentencias</t>
  </si>
  <si>
    <t>999999-0-1010-999999-999999-99999999-2131301001</t>
  </si>
  <si>
    <t>Conciliaciones</t>
  </si>
  <si>
    <t>999999-0-1010-999999-999999-99999999-2131301002</t>
  </si>
  <si>
    <t>Laudos arbitrales</t>
  </si>
  <si>
    <t>999999-0-1010-999999-999999-99999999-2131301003</t>
  </si>
  <si>
    <t>Cesantías definitivas</t>
  </si>
  <si>
    <t>999999-0-1010-999999-999999-99999999-2170101</t>
  </si>
  <si>
    <t>Cesantías parciales</t>
  </si>
  <si>
    <t>999999-0-1010-999999-999999-99999999-2170102</t>
  </si>
  <si>
    <t>Cuota de fiscalización y auditaje</t>
  </si>
  <si>
    <t>999999-0-1010-999999-999999-99999999-2180401</t>
  </si>
  <si>
    <t>Multas Superintendencias</t>
  </si>
  <si>
    <t>999999-0-1010-999999-999999-99999999-2180501001</t>
  </si>
  <si>
    <t>Intereses de mora</t>
  </si>
  <si>
    <t>999999-0-1010-999999-999999-99999999-2180502</t>
  </si>
  <si>
    <t>F99999-</t>
  </si>
  <si>
    <t>F9999999-</t>
  </si>
  <si>
    <t>VIgencias Futuras Funcionamiento</t>
  </si>
  <si>
    <t>Vigencias Futuras Funcionamiento</t>
  </si>
  <si>
    <t>Vigencias Futuras Funcionamiento actividad</t>
  </si>
  <si>
    <t>servicios personales indirectos - VF</t>
  </si>
  <si>
    <t>999999-0-1010-F99999-F99999-F9999999-212020200809</t>
  </si>
  <si>
    <t>0-2708-1102060060605</t>
  </si>
  <si>
    <t>Otras unidades de gobierno - IDEA - Ordenanza 12 de 2015</t>
  </si>
  <si>
    <t>4-3131-121002</t>
  </si>
  <si>
    <t>41040101-</t>
  </si>
  <si>
    <t>Artistas que participan en eventos departamentales, nacionales e internacionales apoyados</t>
  </si>
  <si>
    <t>410401-0-1010-C33011-060046-06004601-41040101-23202020090201</t>
  </si>
  <si>
    <t>410401-0-1010-C33011-060046-06004602-41040101-23202020090202</t>
  </si>
  <si>
    <t>410401-0-1010-C33011-060046-06004603-41040101-23202020090203</t>
  </si>
  <si>
    <t>41040106-</t>
  </si>
  <si>
    <t>Ponentes en los festivales de lectura, invitados</t>
  </si>
  <si>
    <t>410401-0-1010-C33011-060046-06004604-41040106-23202020090204</t>
  </si>
  <si>
    <t>41040107-</t>
  </si>
  <si>
    <t>Procesos de seguimiento a iniciativas emprendedoras, realizados</t>
  </si>
  <si>
    <t>Seguimiento a  iniciativas emprendedoras (Ord 42)</t>
  </si>
  <si>
    <t>410401-0-1010-C33011-060046-06004605-41040107-23202020090205</t>
  </si>
  <si>
    <t>41040108-</t>
  </si>
  <si>
    <t>Publicaciones apoyadas por el Instituto de Cultura y Patrimonio de Antioquia</t>
  </si>
  <si>
    <t>Publicaciones apoyadas por el ICPA (Ord 009)</t>
  </si>
  <si>
    <t>410401-0-1010-C33011-060046-06004606-41040108-23202020090206</t>
  </si>
  <si>
    <t>410401-0-1010-C33011-060046-06004607-41040101-23202020090207</t>
  </si>
  <si>
    <t>410401-0-1010-C33011-060046-06004608-41040101-23202020090208</t>
  </si>
  <si>
    <t>41040103-</t>
  </si>
  <si>
    <t>Población beneficiada del Portafolio Departamental de Estímulos</t>
  </si>
  <si>
    <t>410401-0-1010-C33012-060048-06004801-41040103-23202020090301</t>
  </si>
  <si>
    <t>410401-0-1010-C33012-060048-06004802-41040103-23202020090302</t>
  </si>
  <si>
    <t>410401-0-1010-C33012-060048-06004803-41040103-23202020090303</t>
  </si>
  <si>
    <t>41040104-</t>
  </si>
  <si>
    <t>Apoyos concertados a salas de teatro, realizados</t>
  </si>
  <si>
    <t>410401-0-1010-C33012-060048-06004806-41040104-23202020090306</t>
  </si>
  <si>
    <t>410401-0-2708-C33011-060046-06004603-41040101-23202020090203</t>
  </si>
  <si>
    <t>410401-0-2708-C33011-060046-06004607-41040101-23202020090207</t>
  </si>
  <si>
    <t>410401-0-2708-C33011-060046-06004608-41040101-23202020090208</t>
  </si>
  <si>
    <t>410401-0-2708-C33011-060046-06004609-41040101-23202020090209</t>
  </si>
  <si>
    <t>41040102-</t>
  </si>
  <si>
    <t>Productos audiovisuales en circuito de distribución y exhibición departamental, nacional e internacional</t>
  </si>
  <si>
    <t>410401-0-2708-C33011-060046-06004610-41040102-23202020090210</t>
  </si>
  <si>
    <t>410401-0-2708-C33012-060048-06004801-41040103-23202020090301</t>
  </si>
  <si>
    <t>410401-0-2708-C33012-060048-06004803-41040103-23202020090303</t>
  </si>
  <si>
    <t>410401-0-2708-C33012-060048-06004804-41040103-23202020090304</t>
  </si>
  <si>
    <t>410401-0-2708-C33012-060048-06004805-41040103-23202020090305</t>
  </si>
  <si>
    <t>410401-0-2708-C33012-060048-06004806-41040104-23202020090306</t>
  </si>
  <si>
    <t>410401-4-1011-C33011-060046-06004601-41040101-23202020090201</t>
  </si>
  <si>
    <t>410401-4-1011-C33011-060046-06004604-41040106-23202020090204</t>
  </si>
  <si>
    <t>410401-4-1011-C33011-060046-06004605-41040107-23202020090205</t>
  </si>
  <si>
    <t>410401-4-1011-C33011-060046-06004608-41040101-23202020090208</t>
  </si>
  <si>
    <t>410401-4-1011-C33011-060046-06004609-41040101-23202020090209</t>
  </si>
  <si>
    <t>410401-4-1011-C33011-060046-06004610-41040102-23202020090210</t>
  </si>
  <si>
    <t>410401-4-1011-C33012-060048-06004801-41040103-23202020090301</t>
  </si>
  <si>
    <t>410401-4-1011-C33012-060048-06004802-41040103-23202020090302</t>
  </si>
  <si>
    <t>410401-4-1011-C33012-060048-06004806-41040104-23202020090306</t>
  </si>
  <si>
    <t>410401-4-2708-C33011-060046-06004601-41040101-23202020090201</t>
  </si>
  <si>
    <t>410401-4-2708-C33012-060048-06004801-41040103-23202020090301</t>
  </si>
  <si>
    <t>410401-4-2708-C33012-060048-06004803-41040103-23202020090303</t>
  </si>
  <si>
    <t>410401-4-2708-C33012-060048-06004806-41040104-23202020090306</t>
  </si>
  <si>
    <t>41040201-</t>
  </si>
  <si>
    <t>Artistas que participan en los procesos del programa Antioquia Vive</t>
  </si>
  <si>
    <t>410402-0-1010-C33011-060045-06004501-41040201-23202020090101</t>
  </si>
  <si>
    <t>410402-0-1010-C33011-060045-06004502-41040201-23202020090102</t>
  </si>
  <si>
    <t>41040202-</t>
  </si>
  <si>
    <t>Espacios de encuentro subregional para la formación, creación, circulación e intercambio de saberes realizados</t>
  </si>
  <si>
    <t>410402-0-1010-C33011-060045-06004503-41040202-23202020090103</t>
  </si>
  <si>
    <t>41040303-</t>
  </si>
  <si>
    <t>Emprendedores formados en temas sobre industrias creativas y/o economía naranja</t>
  </si>
  <si>
    <t>410403-0-1010-C33012-060051-06005102-41040303-23202020090602</t>
  </si>
  <si>
    <t>41040301-</t>
  </si>
  <si>
    <t xml:space="preserve">Procesos y actividades de formación artística y cultural, ofrecidos </t>
  </si>
  <si>
    <t>410403-0-1010-F33012-060051-06005101-41040301-23202020090601</t>
  </si>
  <si>
    <t xml:space="preserve">Programa de profesionalización </t>
  </si>
  <si>
    <t>410403-4-1011-C33012-060051-06005101-41040301-23202020090601</t>
  </si>
  <si>
    <t>410403-4-1011-C33012-060051-06005102-41040303-23202020090602</t>
  </si>
  <si>
    <t>06005103-</t>
  </si>
  <si>
    <t>Formacion continua</t>
  </si>
  <si>
    <t>410403-4-1011-C33012-060051-06005103-41040301-23202020090603</t>
  </si>
  <si>
    <t>41040403-</t>
  </si>
  <si>
    <t>Intervenciones de preservación de los bienes de interés patrimonial, muebles e inmuebles, realizadas</t>
  </si>
  <si>
    <t>410404-0-1010-C33023-060049-06004903-41040403-23202020090403</t>
  </si>
  <si>
    <t>410404-0-1010-C33023-060049-06004905-41040403-23202020090405</t>
  </si>
  <si>
    <t>41040401-</t>
  </si>
  <si>
    <t>Investigaciones en áreas artísticas y culturales realizadas y divulgadas</t>
  </si>
  <si>
    <t>410404-0-1010-C33023-060049-06004906-41040401-23202020090407</t>
  </si>
  <si>
    <t>410404-0-1011-C33023-060049-06004905-41040403-23202020090405</t>
  </si>
  <si>
    <t>41040402-</t>
  </si>
  <si>
    <t>Proyectos para la implementación de los Planes de Salvaguardia (PES) y Planes de Manejo y Protección (PEMP), ejecutados</t>
  </si>
  <si>
    <t>410404-0-3131-C33023-060049-06004901-41040402-23202020090401</t>
  </si>
  <si>
    <t>410404-0-3131-C33023-060049-06004902-41040403-23202020090402</t>
  </si>
  <si>
    <t>410404-0-3131-C33023-060049-06004903-41040403-23202020090403</t>
  </si>
  <si>
    <t>41040405-</t>
  </si>
  <si>
    <t>Inventarios de patrimonio cultural realizados</t>
  </si>
  <si>
    <t>410404-0-3131-C33023-060049-06004904-41040405-23202020090404</t>
  </si>
  <si>
    <t>410404-0-3131-C33023-060049-06004905-41040403-23202020090405</t>
  </si>
  <si>
    <t>41040404-</t>
  </si>
  <si>
    <t>Plan Departamental de Patrimonio implementado</t>
  </si>
  <si>
    <t>implementacion del Plan Departamental de Patrimonio</t>
  </si>
  <si>
    <t>410404-0-3131-C33023-060049-06004906-41040404-23202020090406</t>
  </si>
  <si>
    <t>410404-4-1011-C33023-060049-06004901-41040402-23202020090401</t>
  </si>
  <si>
    <t>410404-4-1011-C33023-060049-06004902-41040403-23202020090402</t>
  </si>
  <si>
    <t>410404-4-1011-C33023-060049-06004904-41040405-23202020090404</t>
  </si>
  <si>
    <t>410404-4-1011-C33023-060049-06004905-41040403-23202020090405</t>
  </si>
  <si>
    <t>4-3131-</t>
  </si>
  <si>
    <t>REC. BALANCE - INC IVA CEDIDO TELEFONIA CELULAR</t>
  </si>
  <si>
    <t>410404-4-3131-C33023-060049-06004902-41040403-23202020090402</t>
  </si>
  <si>
    <t>410404-4-3131-C33023-060049-06004904-41040405-23202020090404</t>
  </si>
  <si>
    <t>410404-4-3131-C33023-060049-06004905-41040403-23202020090405</t>
  </si>
  <si>
    <t>F33023-</t>
  </si>
  <si>
    <t>Vigencias Futuras - FormDivulPatrimCultural </t>
  </si>
  <si>
    <t>410404-4-3131-F33023-060049-06004904-41040405-23202020090404</t>
  </si>
  <si>
    <t>410404-4-3131-F33023-060049-06004905-41040403-23202020090405</t>
  </si>
  <si>
    <t>41040501-</t>
  </si>
  <si>
    <t>Infraestructura cultural con mantenimiento y/o adecuación realizadas</t>
  </si>
  <si>
    <t>410405-0-1010-C33014-060047-06004701-41040501-232010100102010101</t>
  </si>
  <si>
    <t>410405-0-1010-C33014-060047-06004702-41040501-232010100102010102</t>
  </si>
  <si>
    <t>41040504-</t>
  </si>
  <si>
    <t xml:space="preserve">MIPG, Sistema de Calidad y SICPA, desarrollada </t>
  </si>
  <si>
    <t>410405-0-1010-C33014-060053-06005301-41040504-2320101005020301020101</t>
  </si>
  <si>
    <t>41040502-</t>
  </si>
  <si>
    <t>Dotaciones de instrumentos musicales, entregadas a las escuelas de música municipales</t>
  </si>
  <si>
    <t>410405-0-1010-C33017-060052-06005201-41040502-232010100401020101</t>
  </si>
  <si>
    <t>41040503-</t>
  </si>
  <si>
    <t>Bibliotecas municipales integrantes de la Red de Bibliotecas Públicas de Antioquia que reciben nuevas dotaciones de libros</t>
  </si>
  <si>
    <t>410405-0-1010-C33017-060052-06005202-41040503-232010100502040101</t>
  </si>
  <si>
    <t>410405-0-1010-C33017-060052-06005203-41040503-23201010040101040101</t>
  </si>
  <si>
    <t>410405-0-1010-C33017-060052-06005204-41040503-23202010020101</t>
  </si>
  <si>
    <t>410405-0-1010-C33017-060052-06005205-41040503-232010100305030101</t>
  </si>
  <si>
    <t>410405-0-1010-C33017-060052-06005206-41040502-23202010030101</t>
  </si>
  <si>
    <t>F33014-</t>
  </si>
  <si>
    <t>Vigencias Futuras - FortInfraestrCultural  </t>
  </si>
  <si>
    <t>410405-0-1010-F33014-060047-06004701-41040501-232010100102010101</t>
  </si>
  <si>
    <t>410405-0-1011-C33014-060053-06005301-41040504-2320101005020301020101</t>
  </si>
  <si>
    <t>410405-4-1011-C33014-060047-06004701-41040501-232010100102010101</t>
  </si>
  <si>
    <t>410405-4-1011-C33014-060047-06004702-41040501-232010100102010102</t>
  </si>
  <si>
    <t>410405-4-1011-C33014-060053-06005301-41040504-2320101005020301020101</t>
  </si>
  <si>
    <t>410405-4-1011-C33017-060052-06005201-41040502-232010100401020101</t>
  </si>
  <si>
    <t>410405-4-1011-C33017-060052-06005202-41040503-232010100502040101</t>
  </si>
  <si>
    <t>410405-4-1011-C33017-060052-06005203-41040503-23201010040101040101</t>
  </si>
  <si>
    <t>410405-4-1011-C33017-060052-06005204-41040503-23202010020101</t>
  </si>
  <si>
    <t>410405-4-1011-C33017-060052-06005205-41040503-232010100305030102</t>
  </si>
  <si>
    <t>410405-4-1011-C33017-060052-06005205-41040503-232010100305030101</t>
  </si>
  <si>
    <t>410405-4-1011-C33017-060052-06005206-41040502-23202010030101</t>
  </si>
  <si>
    <t>41040602-</t>
  </si>
  <si>
    <t>Plan Departamental de Cultura 2021-2030 actualizado e implementado</t>
  </si>
  <si>
    <t>410406-0-1010-C33017-060050-06005002-41040602-23202020090502</t>
  </si>
  <si>
    <t>41040603-</t>
  </si>
  <si>
    <t>Sesiones de los consejos de cultura, patrimonio y áreas artísticas y culturales del nivel departamental, realizadas</t>
  </si>
  <si>
    <t>410406-0-1010-C33017-060050-06005003-41040603-23202020090503</t>
  </si>
  <si>
    <t>41040604-</t>
  </si>
  <si>
    <t>Consejos de cultura, patrimonio y áreas artísticas y culturales del nivel departamental fortalecidos</t>
  </si>
  <si>
    <t>410406-0-1010-C33017-060050-06005004-41040604-23202020090504</t>
  </si>
  <si>
    <t>41040605-</t>
  </si>
  <si>
    <t>Planes municipales de cultura formulados</t>
  </si>
  <si>
    <t>410406-0-1010-C33017-060050-06005005-41040605-23202020090505</t>
  </si>
  <si>
    <t>41040606-</t>
  </si>
  <si>
    <t>Consejeras y consejeros departamentales de cultura, participantes en la formulación del PDC y de los PDAAC</t>
  </si>
  <si>
    <t>410406-0-1010-C33017-060050-06005006-41040606-23202020090506</t>
  </si>
  <si>
    <t>41040607-</t>
  </si>
  <si>
    <t>Plan Departamental de Lectura, Escritura y Bibliotecas, actualizado e implementado</t>
  </si>
  <si>
    <t>410406-0-1010-C33017-060050-06005007-41040607-23202020090507</t>
  </si>
  <si>
    <t>F33017-</t>
  </si>
  <si>
    <t>Vigencias Futuras FmtoGestiónCulturalTerrit</t>
  </si>
  <si>
    <t>410406-0-1010-F33017-060050-06005002-41040602-23202020090502</t>
  </si>
  <si>
    <t>410406-0-1011-C33017-060050-06005003-41040603-23202020090503</t>
  </si>
  <si>
    <t>410406-0-1011-C33017-060050-06005007-41040607-23202020090507</t>
  </si>
  <si>
    <t>410406-4-1011-C33017-060050-06005002-41040602-23202020090502</t>
  </si>
  <si>
    <t>C99999-</t>
  </si>
  <si>
    <t>999991-</t>
  </si>
  <si>
    <t>99999199-</t>
  </si>
  <si>
    <t>Gastos de Personal</t>
  </si>
  <si>
    <t>Gastos de Presonal</t>
  </si>
  <si>
    <t>Funcionamiento</t>
  </si>
  <si>
    <t>999999-0-1010-C99999-999991-99999199-99999999-211010100101</t>
  </si>
  <si>
    <t>999999-0-1010-C99999-999991-99999199-99999999-211010100102</t>
  </si>
  <si>
    <t>999999-0-1010-C99999-999991-99999199-99999999-211010100105</t>
  </si>
  <si>
    <t>999999-0-1010-C99999-999991-99999199-99999999-211010100106</t>
  </si>
  <si>
    <t>999999-0-1010-C99999-999991-99999199-99999999-211010100107</t>
  </si>
  <si>
    <t>999999-0-1010-C99999-999991-99999199-99999999-21101010010801</t>
  </si>
  <si>
    <t>999999-0-1010-C99999-999991-99999199-99999999-21101010010802</t>
  </si>
  <si>
    <t>999999-0-1010-C99999-999991-99999199-99999999-2110102001</t>
  </si>
  <si>
    <t>999999-0-1010-C99999-999991-99999199-99999999-2110102002</t>
  </si>
  <si>
    <t>999999-0-1010-C99999-999991-99999199-99999999-2110102003</t>
  </si>
  <si>
    <t>999999-0-1010-C99999-999991-99999199-99999999-2110102004</t>
  </si>
  <si>
    <t>999999-0-1010-C99999-999991-99999199-99999999-2110102005</t>
  </si>
  <si>
    <t>999999-0-1010-C99999-999991-99999199-99999999-2110102006</t>
  </si>
  <si>
    <t>999999-0-1010-C99999-999991-99999199-99999999-2110102007</t>
  </si>
  <si>
    <t>999999-0-1010-C99999-999991-99999199-99999999-211010300101</t>
  </si>
  <si>
    <t>999999-0-1010-C99999-999991-99999199-99999999-211010300102</t>
  </si>
  <si>
    <t>999999-0-1010-C99999-999991-99999199-99999999-211010300103</t>
  </si>
  <si>
    <t>999999-0-1010-C99999-999991-99999199-99999999-2170101</t>
  </si>
  <si>
    <t>999999-0-1010-C99999-999991-99999199-99999999-2170102</t>
  </si>
  <si>
    <t>999992-</t>
  </si>
  <si>
    <t>99999299-</t>
  </si>
  <si>
    <t>Adquisición de Bienes y Servicios</t>
  </si>
  <si>
    <t>Maquinaria de informática y sus partes, piezas y accesorios</t>
  </si>
  <si>
    <t>999999-0-1010-C99999-999992-99999299-99999999-21201010030302</t>
  </si>
  <si>
    <t>Otros muebles N.C.P.</t>
  </si>
  <si>
    <t>999999-0-1010-C99999-999992-99999299-99999999-2120101004010101</t>
  </si>
  <si>
    <t>999999-0-1010-C99999-999992-99999299-99999999-2120201003</t>
  </si>
  <si>
    <t>999999-0-1010-C99999-999992-99999299-99999999-212020200601</t>
  </si>
  <si>
    <t>999999-0-1010-C99999-999992-99999299-99999999-212020200701</t>
  </si>
  <si>
    <t>999999-0-1010-C99999-999992-99999299-99999999-212020200702</t>
  </si>
  <si>
    <t>999999-0-1010-C99999-999992-99999299-99999999-212020200801</t>
  </si>
  <si>
    <t>999999-0-1010-C99999-999992-99999299-99999999-212020200802</t>
  </si>
  <si>
    <t>999999-0-1010-C99999-999992-99999299-99999999-212020200803</t>
  </si>
  <si>
    <t>999999-0-1010-C99999-999992-99999299-99999999-212020200804</t>
  </si>
  <si>
    <t>999999-0-1010-C99999-999992-99999299-99999999-212020200805</t>
  </si>
  <si>
    <t>999999-0-1010-C99999-999992-99999299-99999999-212020200806</t>
  </si>
  <si>
    <t>999999-0-1010-C99999-999992-99999299-99999999-212020200807</t>
  </si>
  <si>
    <t>Mantenimiento y Reparaciones</t>
  </si>
  <si>
    <t>999999-0-1010-C99999-999992-99999299-99999999-212020200808</t>
  </si>
  <si>
    <t>999999-0-1010-C99999-999992-99999299-99999999-2131301001</t>
  </si>
  <si>
    <t>999999-0-1010-C99999-999992-99999299-99999999-2131301002</t>
  </si>
  <si>
    <t>999999-0-1010-C99999-999992-99999299-99999999-2131301003</t>
  </si>
  <si>
    <t>999999-0-1010-C99999-999992-99999299-99999999-2180401</t>
  </si>
  <si>
    <t>999999-0-1010-C99999-999992-99999299-99999999-2180501001</t>
  </si>
  <si>
    <t>999999-0-1010-C99999-999992-99999299-99999999-2180501002</t>
  </si>
  <si>
    <t>999999-0-1010-F99999-999992-99999299-99999999-212020200809</t>
  </si>
  <si>
    <t>total_deducciones</t>
  </si>
  <si>
    <t>usu1</t>
  </si>
  <si>
    <t>usu2</t>
  </si>
  <si>
    <t>usu3</t>
  </si>
  <si>
    <t>cargo3</t>
  </si>
  <si>
    <t>nivel</t>
  </si>
  <si>
    <t>l</t>
  </si>
  <si>
    <t>x</t>
  </si>
  <si>
    <t>101010TIA25101</t>
  </si>
  <si>
    <t>101010TIA25300</t>
  </si>
  <si>
    <t>OTRAS RENTAS CONTRACTUALES</t>
  </si>
  <si>
    <t>101010TIA26125</t>
  </si>
  <si>
    <t>Transferencias Departamentales - Libre destinación</t>
  </si>
  <si>
    <t>101010TIA27100</t>
  </si>
  <si>
    <t>Salvoconductos por salida de obras</t>
  </si>
  <si>
    <t>101010TIB18350</t>
  </si>
  <si>
    <t>Recuperación de gastos</t>
  </si>
  <si>
    <t>101010TIB39400</t>
  </si>
  <si>
    <t>Aprovechamientos</t>
  </si>
  <si>
    <t>102020TIA26225</t>
  </si>
  <si>
    <t>Transferencias Departamentales - Estampilla Prodesarrollo</t>
  </si>
  <si>
    <t>102300TIA26226</t>
  </si>
  <si>
    <t>Transferencias Departamentales - Ordenanza 05</t>
  </si>
  <si>
    <t>102300TIA26252</t>
  </si>
  <si>
    <t>Transferencias para programas de inversión sector descentralizado (Ordenanza 05)</t>
  </si>
  <si>
    <t>103131TIA26224</t>
  </si>
  <si>
    <t>Transferencias Departamentales - IVA a la Telefonía Celular</t>
  </si>
  <si>
    <t>141010TIB62113</t>
  </si>
  <si>
    <t>Transferencias Departamentales - Libre destinación (Recursos de Balance)</t>
  </si>
  <si>
    <t>142020TIB62123</t>
  </si>
  <si>
    <t>Transferencias Departamentales - Estampilla Prodesarrollo (Recursos de Balance)</t>
  </si>
  <si>
    <t>142300TIB62124</t>
  </si>
  <si>
    <t>Transferencias para programas de inversión sector descentralizado - Ordenanza 05 (Recursos de Balance)</t>
  </si>
  <si>
    <t>143131TIB62126</t>
  </si>
  <si>
    <t>Transferencias Departamentales - IVA a la Telefonía Celular (Recursos de Balance)</t>
  </si>
  <si>
    <t>151010TIB81301</t>
  </si>
  <si>
    <t>Rendimientos financieros Recursos Libre destinación</t>
  </si>
  <si>
    <t>152020TIB84304</t>
  </si>
  <si>
    <t>Rendimientos Financieros Recursos Estampilla Prodesarrollo</t>
  </si>
  <si>
    <t>152300TIB84303</t>
  </si>
  <si>
    <t>Rendimientos financieros Recursos Ordenanza 05</t>
  </si>
  <si>
    <t>153131TIB84302</t>
  </si>
  <si>
    <t>Rendimientos financieros Recursos IVA a la Telefonía Celular</t>
  </si>
  <si>
    <t>161010TIB63130</t>
  </si>
  <si>
    <t>Transferencias Departamentales - Libre destinación (Reservas)</t>
  </si>
  <si>
    <t>162300TIB63230</t>
  </si>
  <si>
    <t>Transferencias para programas de inversión sector descentralizado - Ordenanza 05 (Reservas de apropiación)</t>
  </si>
  <si>
    <t>1101040701010</t>
  </si>
  <si>
    <t>1101049701010</t>
  </si>
  <si>
    <t>Venta de otros servicios</t>
  </si>
  <si>
    <t>1101049701031</t>
  </si>
  <si>
    <t>1101059801010</t>
  </si>
  <si>
    <t>Transferencias para funcionamiento</t>
  </si>
  <si>
    <t>1101059901010</t>
  </si>
  <si>
    <t>Transferencias para inversión - Fondos comunes</t>
  </si>
  <si>
    <t>1101059902300</t>
  </si>
  <si>
    <t>Transferencias para inversión - Ordenanza 05</t>
  </si>
  <si>
    <t>1101059903131</t>
  </si>
  <si>
    <t>Transferencias para inversión - IVA Telefonía</t>
  </si>
  <si>
    <t>1101981501010</t>
  </si>
  <si>
    <t>Transferencias por convenios</t>
  </si>
  <si>
    <t>1101981503185</t>
  </si>
  <si>
    <t>Transferencia por convenios</t>
  </si>
  <si>
    <t>1101989401010</t>
  </si>
  <si>
    <t>Otros Reintegros</t>
  </si>
  <si>
    <t>1101989402020</t>
  </si>
  <si>
    <t>Otros Reintegros Estampilla 0</t>
  </si>
  <si>
    <t>1101989403131</t>
  </si>
  <si>
    <t>Otros Reintegros IVA 0</t>
  </si>
  <si>
    <t>1101989501010</t>
  </si>
  <si>
    <t>RECUPERACIÓN DE GASTOS</t>
  </si>
  <si>
    <t>1202019641010</t>
  </si>
  <si>
    <t>Recursos del Balance - Fondos comunes</t>
  </si>
  <si>
    <t>1202019642020</t>
  </si>
  <si>
    <t>Recursos del Balance - Estampilla prodesarrollo</t>
  </si>
  <si>
    <t>1202019642300</t>
  </si>
  <si>
    <t>Recursos del Balance - Ordenanza 05</t>
  </si>
  <si>
    <t>1202019643131</t>
  </si>
  <si>
    <t>Recursos del Balance - IVA Telefonía Celular</t>
  </si>
  <si>
    <t>1202030101010</t>
  </si>
  <si>
    <t>Rendimientos Financieros Fondos comunes</t>
  </si>
  <si>
    <t>1202030102020</t>
  </si>
  <si>
    <t>Rendimientos Financieros Estampilla prodesarrollo</t>
  </si>
  <si>
    <t>1202030102300</t>
  </si>
  <si>
    <t>Rendimientos Financieros Ordenanza 05</t>
  </si>
  <si>
    <t>1202030103131</t>
  </si>
  <si>
    <t>Rendimientos Financieros IVA Telefonía</t>
  </si>
  <si>
    <t>1202030151010</t>
  </si>
  <si>
    <t>1202030152020</t>
  </si>
  <si>
    <t>1202030152300</t>
  </si>
  <si>
    <t>1202030153131</t>
  </si>
  <si>
    <t>1302019661010</t>
  </si>
  <si>
    <t>Reservas - Fondos comunes</t>
  </si>
  <si>
    <t>1302019662300</t>
  </si>
  <si>
    <t>Rservas - Ordenanza 05</t>
  </si>
  <si>
    <t>1101049701032</t>
  </si>
  <si>
    <t>VENTA DE SERVICIOS OTRAS ENTIDADES</t>
  </si>
  <si>
    <t>1101059901011</t>
  </si>
  <si>
    <t>Transferencias para inversión-Fondo comun R. del Balance Gobernación</t>
  </si>
  <si>
    <t>1101059902515</t>
  </si>
  <si>
    <t>Transferencias para inversión -Impuesto al Consumo</t>
  </si>
  <si>
    <t>1101059908007</t>
  </si>
  <si>
    <t>1101981501031</t>
  </si>
  <si>
    <t>Adminsitración de recursos - Secretaria de Educación</t>
  </si>
  <si>
    <t>1101981503187</t>
  </si>
  <si>
    <t>Transferencias por otros convenios</t>
  </si>
  <si>
    <t>1101989301010</t>
  </si>
  <si>
    <t>Indeminizaciones</t>
  </si>
  <si>
    <t>1101989402300</t>
  </si>
  <si>
    <t>Otros Reintegros Ordenanza 05 0</t>
  </si>
  <si>
    <t>Otros Reintegros - Impuesto al Consumo</t>
  </si>
  <si>
    <t>Recuperación de gasto</t>
  </si>
  <si>
    <t>1202019641011</t>
  </si>
  <si>
    <t>Recursos del Balance -Impuesto al Consumo</t>
  </si>
  <si>
    <t>1202030101011</t>
  </si>
  <si>
    <t>1202030102515</t>
  </si>
  <si>
    <t>Rendimientos Financieros Ordenanza 02</t>
  </si>
  <si>
    <t>1202030103187</t>
  </si>
  <si>
    <t>Rendimientos Financieros Estimulo Minsiterio de Cultura</t>
  </si>
  <si>
    <t>1202030141011</t>
  </si>
  <si>
    <t>Rendimientos recursos del balance- Fondos comunes</t>
  </si>
  <si>
    <t>1202030142020</t>
  </si>
  <si>
    <t>Rendimientos Financieros recursos del balance- Est. prodesarrollo</t>
  </si>
  <si>
    <t>1202030142300</t>
  </si>
  <si>
    <t>Rendimientos recursos del balance- Ordenanza 05</t>
  </si>
  <si>
    <t>Rendimientos Financieros- cesantias retroactivas</t>
  </si>
  <si>
    <t>Rendimientos Financieros - Impuesto al Consumo</t>
  </si>
  <si>
    <t>1302019663131</t>
  </si>
  <si>
    <t>Reservas - Impuesto al Consumo IVA</t>
  </si>
  <si>
    <t>1101059902708</t>
  </si>
  <si>
    <t>Administración de proyectos - Gobernación</t>
  </si>
  <si>
    <t>1202019642515</t>
  </si>
  <si>
    <t>Recursos del Balance - Ordenanza 02</t>
  </si>
  <si>
    <t>1202019642518</t>
  </si>
  <si>
    <t>Recursos del Balance - Ordenanza 14</t>
  </si>
  <si>
    <t>1202019642708</t>
  </si>
  <si>
    <t>Recursos del Balance - Impuesto al Consumo</t>
  </si>
  <si>
    <t>1202030102708</t>
  </si>
  <si>
    <t>Rendimientos Financieros- recursos del balance</t>
  </si>
  <si>
    <t>1202030142515</t>
  </si>
  <si>
    <t>Rendimientos Financieros Ordenanza 02 -Rec. Bal.</t>
  </si>
  <si>
    <t>1202030142708</t>
  </si>
  <si>
    <t>Rendimientos Financieros Ordenanza 05 - Rec. Bal.</t>
  </si>
  <si>
    <t>1302019661011</t>
  </si>
  <si>
    <t>Reservas -Recursos del Balance Gobernación</t>
  </si>
  <si>
    <t>1101041501031</t>
  </si>
  <si>
    <t>ADMINISTRACIÓN DE PROYECTOS</t>
  </si>
  <si>
    <t>VENTA DE SERVICIOS</t>
  </si>
  <si>
    <t>1101059402708</t>
  </si>
  <si>
    <t>TRANSFERENCIAS INVERSIÓN</t>
  </si>
  <si>
    <t>TRANSFERENCIAS FUNCIONAMIENTO</t>
  </si>
  <si>
    <t>Recursos del Balance de Libre destinación</t>
  </si>
  <si>
    <t>Recursos del Balance - Ordenanza 12</t>
  </si>
  <si>
    <t>ARRENDAMIENTO</t>
  </si>
  <si>
    <t>1101041504819</t>
  </si>
  <si>
    <t>1101041504827</t>
  </si>
  <si>
    <t>Transferencias por convenios gobernación</t>
  </si>
  <si>
    <t>1101059804829</t>
  </si>
  <si>
    <t>Transferencias por convenios Ministerio de Cultura</t>
  </si>
  <si>
    <t>1101059804834</t>
  </si>
  <si>
    <t>Transferencias por convenios IDEA 1</t>
  </si>
  <si>
    <t>1101059804836</t>
  </si>
  <si>
    <t>Transferencias por convenios IDEA 2</t>
  </si>
  <si>
    <t>1101059804837</t>
  </si>
  <si>
    <t>Transferencias por convenios EPM</t>
  </si>
  <si>
    <t>RECURSOS DEL BALANCE PROPIOS</t>
  </si>
  <si>
    <t>RECURSOS  BALANCE ORDENANZA 12</t>
  </si>
  <si>
    <t>1202030143131</t>
  </si>
  <si>
    <t>RECURSOS DEL BALANCE INC</t>
  </si>
  <si>
    <t xml:space="preserve">1101040701010  </t>
  </si>
  <si>
    <t>TRANSFERENCIAS INVERSIÓN IDEA</t>
  </si>
  <si>
    <t xml:space="preserve">1101059801010  </t>
  </si>
  <si>
    <t>TRANSFERENCIAS INVERSIÓN FLA</t>
  </si>
  <si>
    <t>TRANSFERENCIAS INVERSIÓN INC</t>
  </si>
  <si>
    <t xml:space="preserve">1101989501010  </t>
  </si>
  <si>
    <t>RENDIMIENTOS FINANCIEROS COMUNES</t>
  </si>
  <si>
    <t xml:space="preserve">1202030102708  </t>
  </si>
  <si>
    <t>RENDIMIENTOS FINANCIEROS ORDENANZA</t>
  </si>
  <si>
    <t>Recursos propios del balance de libre destinación</t>
  </si>
  <si>
    <t>RECURSOS DEL BALANCE ORDENANZA 12</t>
  </si>
  <si>
    <t>1202030144837</t>
  </si>
  <si>
    <t>RECURSOS DEL BALANCE CONV. EPM</t>
  </si>
  <si>
    <t>Presupuesto apropiado</t>
  </si>
  <si>
    <t>Adiciones vigencia</t>
  </si>
  <si>
    <t>Reducciones vigencia</t>
  </si>
  <si>
    <t>Gastos funcionamiento  </t>
  </si>
  <si>
    <t>Gastos generales</t>
  </si>
  <si>
    <t>Recaudo efectivo</t>
  </si>
  <si>
    <t>aforado</t>
  </si>
  <si>
    <t>% Ejecucion Ingresos</t>
  </si>
  <si>
    <t>% Ejecucion Gastos</t>
  </si>
  <si>
    <t>Total ppto vigencia</t>
  </si>
  <si>
    <t>Total ejecutado gastos</t>
  </si>
  <si>
    <t>Gastos de personal</t>
  </si>
  <si>
    <t>Gastos de inversion</t>
  </si>
  <si>
    <t>PDD_ ANTIOQUIA LA MAS EDUCADA</t>
  </si>
  <si>
    <t>PDD_ANTIOQUIA PIENSA EN GRANDE</t>
  </si>
  <si>
    <t>PDD_UNIDOS POR LA VIDA</t>
  </si>
  <si>
    <t>PARAM</t>
  </si>
  <si>
    <t>año</t>
  </si>
  <si>
    <t>indice</t>
  </si>
  <si>
    <t>Presupuesto aprobado</t>
  </si>
  <si>
    <t>Presupuesto definitivo vigencia</t>
  </si>
  <si>
    <t>la diferencia entre ingresos y gastos es las reservas que estan metidas dentro del presupuesto en el sistema</t>
  </si>
  <si>
    <t>VALOR REAL SEGUN ACTOS ADMINISTRATIVOS</t>
  </si>
  <si>
    <t>ESTA DIFERENCIA ES LA RESERVA RES.026</t>
  </si>
  <si>
    <t>ESTA DIFERENCIA ES LA RESERVA RES.040</t>
  </si>
  <si>
    <t>SERVICIOS PERSONALES INDIRECTOS POR CUATRIENIO</t>
  </si>
  <si>
    <t>AÑO</t>
  </si>
  <si>
    <t>VALOR</t>
  </si>
  <si>
    <t>TOTAL CUATRIENIO</t>
  </si>
  <si>
    <t>DEFLACTADO</t>
  </si>
  <si>
    <t>ORDENANZA 05 Y 12</t>
  </si>
  <si>
    <t>VR RECAUDADO</t>
  </si>
  <si>
    <t>VR EJECUTADO</t>
  </si>
  <si>
    <t>ORDENANZA 5 Y 12</t>
  </si>
  <si>
    <t>% EJECUCION</t>
  </si>
  <si>
    <t>ORDENANZA 5</t>
  </si>
  <si>
    <t>ESTA DIFERENCIA CORRESPONDE A MAYOR VALOR CALCULADO EN PRESUPUESTO DE GASTOS</t>
  </si>
  <si>
    <t>VALOR REAL ES EL DE INGRESOS</t>
  </si>
  <si>
    <t>ANTIOQUIA LA MAS EDUCADA</t>
  </si>
  <si>
    <t>ANTIOQUIA PIENSA EN GRANDE</t>
  </si>
  <si>
    <t>UNIDOS POR LA VIDA</t>
  </si>
  <si>
    <t>EJECUCION ORDENANZA 05 - 12 POR CUATRIENIO</t>
  </si>
  <si>
    <t>no aforados por rendimientos financieros, en este año fue mucha plata en bancos</t>
  </si>
  <si>
    <t>PERSONAL NOMINA</t>
  </si>
  <si>
    <t>410401-4-1011-C33012-060048-06004803-41040103-23202020090303</t>
  </si>
  <si>
    <t>410401-4-2708-C33011-060046-06004608-41040101-23202020090208</t>
  </si>
  <si>
    <t>INGRESOS</t>
  </si>
  <si>
    <t>Total Ejecutado Ingresos</t>
  </si>
  <si>
    <t>410404-0-1010-C33023-060049-06004902-41040403-23202020090402</t>
  </si>
  <si>
    <t>410404-0-1010-C33023-060049-06004906-41040404-23202020090406</t>
  </si>
  <si>
    <t>ppto VA</t>
  </si>
  <si>
    <t>ingresos VA</t>
  </si>
  <si>
    <t>ingresos RB(año ant)</t>
  </si>
  <si>
    <t>compromisos VA</t>
  </si>
  <si>
    <t>compromisos RB(año ant)</t>
  </si>
  <si>
    <t>devolucion capital</t>
  </si>
  <si>
    <t>410401-0-1011-C33012-060048-06004802-41040103-23202020090302</t>
  </si>
  <si>
    <t>param</t>
  </si>
  <si>
    <t>param2</t>
  </si>
  <si>
    <t>parametro</t>
  </si>
  <si>
    <t>0-3131</t>
  </si>
  <si>
    <t>4-3131</t>
  </si>
  <si>
    <t>0-4888-1102060060606</t>
  </si>
  <si>
    <t>Conv_14106_INCL</t>
  </si>
  <si>
    <t>0-4888-</t>
  </si>
  <si>
    <t>CONV_14106_INCL</t>
  </si>
  <si>
    <t>410401-0-4888-C33012-060048-06004803-41040103-23202020090303</t>
  </si>
  <si>
    <t>FUNCIONAMIENTO</t>
  </si>
  <si>
    <t>inv</t>
  </si>
  <si>
    <t>fto</t>
  </si>
  <si>
    <t>saldo rpc (reserva)</t>
  </si>
  <si>
    <t>410403-0-1010-C33012-060051-06005103-41040301-23202020090603</t>
  </si>
  <si>
    <t>total</t>
  </si>
  <si>
    <t>reserva</t>
  </si>
  <si>
    <t>cxp</t>
  </si>
  <si>
    <t>% EJEC</t>
  </si>
  <si>
    <t>0-1010-1102060060603</t>
  </si>
  <si>
    <t>Otras unidades de gobierno - Transferencias para inversion - infraestructura</t>
  </si>
  <si>
    <t>0-2708-1102060060607</t>
  </si>
  <si>
    <t>0-3131-1102060060604</t>
  </si>
  <si>
    <t>Artistas que participan en eventos departament</t>
  </si>
  <si>
    <t>Publicaciones apoyadas por el ICPA -009</t>
  </si>
  <si>
    <t>410401-0-1010-C33012-060048-06004804-41040103-23202020090304</t>
  </si>
  <si>
    <t>410401-0-2708-C33011-060046-06004603-41040101-23202020090216</t>
  </si>
  <si>
    <t>410401-0-2708-C33011-060046-06004607-41040101-23202020090214</t>
  </si>
  <si>
    <t>410401-0-2708-C33011-060046-06004608-41040101-23202020090215</t>
  </si>
  <si>
    <t>410401-0-2708-C33012-060048-06004801-41040103-23202020090312</t>
  </si>
  <si>
    <t>410401-0-2708-C33012-060048-06004803-41040103-23202020090313</t>
  </si>
  <si>
    <t>410401-0-2708-C33012-060048-06004804-41040103-23202020090309</t>
  </si>
  <si>
    <t>410401-0-2708-C33012-060048-06004805-41040103-23202020090310</t>
  </si>
  <si>
    <t>410401-0-2708-C33012-060048-06004806-41040103-23202020090311</t>
  </si>
  <si>
    <t>410401-4-1011-C33011-060046-06004601-41040101-23202020090211</t>
  </si>
  <si>
    <t>410401-4-1011-C33011-060046-06004604-41040106-23202020090212</t>
  </si>
  <si>
    <t>410401-4-1011-C33011-060046-06004605-41040107-23202020090213</t>
  </si>
  <si>
    <t>410401-4-1011-C33011-060046-06004608-41040101-23202020090217</t>
  </si>
  <si>
    <t>410401-4-1011-C33011-060046-06004609-41040101-23202020090218</t>
  </si>
  <si>
    <t>410401-4-1011-C33011-060046-06004610-41040102-23202020090219</t>
  </si>
  <si>
    <t>410401-4-1011-C33012-060048-06004801-41040103-23202020090305</t>
  </si>
  <si>
    <t>410401-4-1011-C33012-060048-06004802-41040103-23202020090306</t>
  </si>
  <si>
    <t>410401-4-1011-C33012-060048-06004806-41040104-23202020090307</t>
  </si>
  <si>
    <t>410401-4-2708-C33012-060048-06004803-41040103-23202020090308</t>
  </si>
  <si>
    <t>Difusión "Antioquia Vive"  Antioquia(900047</t>
  </si>
  <si>
    <t>410402-0-1010-C33011-060045-06004502-41040202-23202020090102</t>
  </si>
  <si>
    <t>410402-4-1011-C33011-060045-06004502-41040202-23202020090102</t>
  </si>
  <si>
    <t>410403-0-1010-C33012-060051-06005103-41040301-23202020090605</t>
  </si>
  <si>
    <t>410403-0-1011-C33012-060051-06005103-41040301-23202020090606</t>
  </si>
  <si>
    <t>410403-4-1011-C33012-060051-06005101-41040301-23202020090602</t>
  </si>
  <si>
    <t>410403-4-1011-C33012-060051-06005102-41040303-23202020090603</t>
  </si>
  <si>
    <t>410403-4-1011-C33012-060051-06005103-41040301-23202020090604</t>
  </si>
  <si>
    <t>410404-0-1010-C33023-060049-06004901-41040402-23202020090401</t>
  </si>
  <si>
    <t>410404-0-1010-C33023-060049-06004903-41040403-23202020090408</t>
  </si>
  <si>
    <t>410404-0-1010-C33023-060049-06004905-41040403-23202020090409</t>
  </si>
  <si>
    <t>410404-0-1010-C33023-060049-06004906-41040401-23202020090410</t>
  </si>
  <si>
    <t>410404-0-1011-C33023-060049-06004905-41040403-23202020090411</t>
  </si>
  <si>
    <t>410404-4-1011-C33023-060049-06004902-41040403-23202020090407</t>
  </si>
  <si>
    <t>410404-4-3131-C33023-060049-06004906-41040404-23202020090406</t>
  </si>
  <si>
    <t>410405-0-1010-F33014-060047-06004701-41040501-232010100102010103</t>
  </si>
  <si>
    <t>410405-0-1011-C33014-060053-06005301-41040504-2320101005020301020103</t>
  </si>
  <si>
    <t>410405-4-1011-C33014-060047-06004701-41040501-232010100102010104</t>
  </si>
  <si>
    <t>410405-4-1011-C33014-060047-06004701-41040501-232010100102010105</t>
  </si>
  <si>
    <t>410405-4-1011-C33014-060047-06004701-41040501-232010100102010106</t>
  </si>
  <si>
    <t>410405-4-1011-C33014-060053-06005301-41040504-2320101005020301020102</t>
  </si>
  <si>
    <t>410405-4-1011-C33017-060052-06005201-41040502-232010100401020102</t>
  </si>
  <si>
    <t>410405-4-1011-C33017-060052-06005202-41040503-232010100502040102</t>
  </si>
  <si>
    <t>410405-4-1011-C33017-060052-06005203-41040503-23201010040101040102</t>
  </si>
  <si>
    <t>410406-0-1010-F33017-060050-06005002-41040602-23202020090508</t>
  </si>
  <si>
    <t>410406-0-1011-C33017-060050-06005003-41040603-23202020090510</t>
  </si>
  <si>
    <t>410406-0-1011-C33017-060050-06005007-41040607-23202020090509</t>
  </si>
  <si>
    <t>Funcionamiento Vigencia</t>
  </si>
  <si>
    <t>Prima de servicios</t>
  </si>
  <si>
    <t>999999-0-1010-C99999-999992-99999299-99999999-2120101004010104</t>
  </si>
  <si>
    <t>servicio de arrendamiento de parqueadero</t>
  </si>
  <si>
    <t>999999-0-1010-C99999-999992-99999299-99999999-212020200703</t>
  </si>
  <si>
    <t>servicio de aseo y vigilancia</t>
  </si>
  <si>
    <t>999999-0-1010-C99999-999992-99999299-99999999-212020200809</t>
  </si>
  <si>
    <t>Viáticos de los funcionarios en comisión</t>
  </si>
  <si>
    <t>999999-0-1010-C99999-999992-99999299-99999999-2120202010</t>
  </si>
  <si>
    <t>999999-0-1010-C99999-999992-99999299-99999999-2180502001</t>
  </si>
  <si>
    <t>Servicio de la deuda pública</t>
  </si>
  <si>
    <t>999999-0-1010-C99999-999992-99999299-99999999-22</t>
  </si>
  <si>
    <t>Renting de vehículos</t>
  </si>
  <si>
    <t>999999-0-1010-C99999-999992-99999299-99999999-212020200704</t>
  </si>
  <si>
    <t>Funcionamiento Vigencias Futuras</t>
  </si>
  <si>
    <t>999999-0-1010-F99999-999992-99999299-99999999-212020200810</t>
  </si>
  <si>
    <t>inversion</t>
  </si>
  <si>
    <t>funcionamiento</t>
  </si>
  <si>
    <t>COMPORTAMIENTO RECURSOS INC-TELEFONIA MÓVIL  POR CUATRIENIO</t>
  </si>
  <si>
    <t>410406-0-1011-C33017-060050-06005002-41040602-23202020090502</t>
  </si>
  <si>
    <t>2023 ( a abril)</t>
  </si>
  <si>
    <t>2023 (a abril)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</si>
</sst>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Inherit"/>
    </font>
    <font>
      <sz val="10"/>
      <color rgb="FF000000"/>
      <name val="Inherit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sz val="10"/>
      <name val="Calibri Light"/>
      <family val="2"/>
      <scheme val="major"/>
    </font>
    <font>
      <b/>
      <sz val="10"/>
      <color rgb="FFC00000"/>
      <name val="Inherit"/>
    </font>
    <font>
      <b/>
      <sz val="15"/>
      <color rgb="FF00B050"/>
      <name val="Calibri"/>
      <family val="2"/>
      <scheme val="minor"/>
    </font>
    <font>
      <b/>
      <sz val="15"/>
      <color theme="5" tint="-0.249977111117893"/>
      <name val="Calibri"/>
      <family val="2"/>
      <scheme val="minor"/>
    </font>
    <font>
      <b/>
      <sz val="15"/>
      <color rgb="FF00B0F0"/>
      <name val="Calibri"/>
      <family val="2"/>
      <scheme val="minor"/>
    </font>
    <font>
      <sz val="11"/>
      <color theme="1"/>
      <name val="Calibri"/>
      <family val="2"/>
    </font>
    <font>
      <b/>
      <sz val="10"/>
      <name val="Inherit"/>
    </font>
    <font>
      <b/>
      <sz val="10"/>
      <name val="Calibri"/>
      <family val="2"/>
      <scheme val="minor"/>
    </font>
    <font>
      <sz val="10"/>
      <name val="Inherit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indexed="81"/>
      <name val="Tahoma"/>
      <family val="2"/>
    </font>
    <font>
      <b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CE6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9">
    <xf numFmtId="0" fontId="0" fillId="0" borderId="0" xfId="0"/>
    <xf numFmtId="0" fontId="1" fillId="2" borderId="0" xfId="0" applyFont="1" applyFill="1"/>
    <xf numFmtId="3" fontId="0" fillId="0" borderId="1" xfId="0" applyNumberFormat="1" applyBorder="1"/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1" fillId="2" borderId="0" xfId="0" applyNumberFormat="1" applyFont="1" applyFill="1"/>
    <xf numFmtId="10" fontId="2" fillId="3" borderId="1" xfId="0" applyNumberFormat="1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3" fontId="0" fillId="0" borderId="0" xfId="0" applyNumberFormat="1"/>
    <xf numFmtId="3" fontId="0" fillId="4" borderId="0" xfId="0" applyNumberFormat="1" applyFill="1"/>
    <xf numFmtId="3" fontId="0" fillId="5" borderId="0" xfId="0" applyNumberFormat="1" applyFill="1"/>
    <xf numFmtId="0" fontId="0" fillId="6" borderId="0" xfId="0" applyFill="1"/>
    <xf numFmtId="0" fontId="0" fillId="4" borderId="0" xfId="0" applyFill="1"/>
    <xf numFmtId="3" fontId="0" fillId="6" borderId="0" xfId="0" applyNumberFormat="1" applyFill="1"/>
    <xf numFmtId="0" fontId="0" fillId="7" borderId="0" xfId="0" applyFill="1"/>
    <xf numFmtId="3" fontId="0" fillId="8" borderId="0" xfId="0" applyNumberFormat="1" applyFill="1"/>
    <xf numFmtId="0" fontId="0" fillId="9" borderId="0" xfId="0" applyFill="1"/>
    <xf numFmtId="3" fontId="0" fillId="10" borderId="0" xfId="0" applyNumberFormat="1" applyFill="1"/>
    <xf numFmtId="3" fontId="0" fillId="11" borderId="0" xfId="0" applyNumberFormat="1" applyFill="1"/>
    <xf numFmtId="3" fontId="6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0" fillId="12" borderId="0" xfId="0" applyFill="1"/>
    <xf numFmtId="3" fontId="0" fillId="12" borderId="0" xfId="0" applyNumberFormat="1" applyFill="1"/>
    <xf numFmtId="3" fontId="8" fillId="0" borderId="0" xfId="0" applyNumberFormat="1" applyFont="1"/>
    <xf numFmtId="0" fontId="8" fillId="0" borderId="0" xfId="0" applyFont="1"/>
    <xf numFmtId="0" fontId="9" fillId="4" borderId="0" xfId="0" applyFont="1" applyFill="1"/>
    <xf numFmtId="0" fontId="9" fillId="5" borderId="0" xfId="0" applyFont="1" applyFill="1" applyAlignment="1">
      <alignment horizontal="left"/>
    </xf>
    <xf numFmtId="0" fontId="9" fillId="5" borderId="0" xfId="0" applyFont="1" applyFill="1"/>
    <xf numFmtId="49" fontId="10" fillId="4" borderId="0" xfId="0" applyNumberFormat="1" applyFont="1" applyFill="1" applyAlignment="1">
      <alignment horizontal="left"/>
    </xf>
    <xf numFmtId="49" fontId="10" fillId="0" borderId="0" xfId="0" applyNumberFormat="1" applyFont="1"/>
    <xf numFmtId="49" fontId="10" fillId="13" borderId="0" xfId="0" applyNumberFormat="1" applyFont="1" applyFill="1"/>
    <xf numFmtId="0" fontId="8" fillId="4" borderId="0" xfId="0" applyFont="1" applyFill="1"/>
    <xf numFmtId="0" fontId="12" fillId="0" borderId="1" xfId="1" applyFont="1" applyBorder="1" applyAlignment="1">
      <alignment horizontal="left" vertical="center"/>
    </xf>
    <xf numFmtId="0" fontId="5" fillId="0" borderId="0" xfId="0" applyFont="1"/>
    <xf numFmtId="3" fontId="3" fillId="2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1" fontId="0" fillId="0" borderId="0" xfId="0" applyNumberFormat="1"/>
    <xf numFmtId="0" fontId="3" fillId="14" borderId="1" xfId="0" applyFont="1" applyFill="1" applyBorder="1" applyAlignment="1">
      <alignment vertical="center"/>
    </xf>
    <xf numFmtId="3" fontId="3" fillId="14" borderId="1" xfId="0" applyNumberFormat="1" applyFont="1" applyFill="1" applyBorder="1" applyAlignment="1">
      <alignment vertical="center"/>
    </xf>
    <xf numFmtId="0" fontId="0" fillId="14" borderId="0" xfId="0" applyFill="1"/>
    <xf numFmtId="3" fontId="0" fillId="14" borderId="1" xfId="0" applyNumberFormat="1" applyFill="1" applyBorder="1"/>
    <xf numFmtId="9" fontId="5" fillId="3" borderId="1" xfId="0" applyNumberFormat="1" applyFont="1" applyFill="1" applyBorder="1"/>
    <xf numFmtId="1" fontId="13" fillId="3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2" fillId="15" borderId="0" xfId="0" applyFont="1" applyFill="1" applyAlignment="1">
      <alignment vertical="center"/>
    </xf>
    <xf numFmtId="3" fontId="2" fillId="15" borderId="0" xfId="0" applyNumberFormat="1" applyFont="1" applyFill="1" applyAlignment="1">
      <alignment vertical="center"/>
    </xf>
    <xf numFmtId="0" fontId="0" fillId="15" borderId="0" xfId="0" applyFill="1"/>
    <xf numFmtId="0" fontId="3" fillId="15" borderId="1" xfId="0" applyFont="1" applyFill="1" applyBorder="1" applyAlignment="1">
      <alignment vertical="center"/>
    </xf>
    <xf numFmtId="3" fontId="3" fillId="15" borderId="1" xfId="0" applyNumberFormat="1" applyFont="1" applyFill="1" applyBorder="1" applyAlignment="1">
      <alignment vertical="center"/>
    </xf>
    <xf numFmtId="3" fontId="0" fillId="15" borderId="1" xfId="0" applyNumberFormat="1" applyFill="1" applyBorder="1"/>
    <xf numFmtId="3" fontId="3" fillId="16" borderId="1" xfId="0" applyNumberFormat="1" applyFont="1" applyFill="1" applyBorder="1" applyAlignment="1">
      <alignment vertical="center"/>
    </xf>
    <xf numFmtId="3" fontId="3" fillId="17" borderId="1" xfId="0" applyNumberFormat="1" applyFont="1" applyFill="1" applyBorder="1" applyAlignment="1">
      <alignment vertical="center"/>
    </xf>
    <xf numFmtId="3" fontId="0" fillId="17" borderId="1" xfId="0" applyNumberFormat="1" applyFill="1" applyBorder="1"/>
    <xf numFmtId="3" fontId="0" fillId="18" borderId="1" xfId="0" applyNumberFormat="1" applyFill="1" applyBorder="1"/>
    <xf numFmtId="3" fontId="3" fillId="18" borderId="1" xfId="0" applyNumberFormat="1" applyFont="1" applyFill="1" applyBorder="1" applyAlignment="1">
      <alignment vertical="center"/>
    </xf>
    <xf numFmtId="1" fontId="4" fillId="3" borderId="1" xfId="0" applyNumberFormat="1" applyFont="1" applyFill="1" applyBorder="1"/>
    <xf numFmtId="0" fontId="0" fillId="19" borderId="0" xfId="0" applyFill="1"/>
    <xf numFmtId="3" fontId="0" fillId="19" borderId="0" xfId="0" applyNumberFormat="1" applyFill="1"/>
    <xf numFmtId="0" fontId="17" fillId="0" borderId="0" xfId="0" applyFont="1"/>
    <xf numFmtId="4" fontId="17" fillId="0" borderId="0" xfId="0" applyNumberFormat="1" applyFont="1"/>
    <xf numFmtId="4" fontId="0" fillId="0" borderId="0" xfId="0" applyNumberFormat="1"/>
    <xf numFmtId="1" fontId="18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1" fontId="19" fillId="3" borderId="1" xfId="0" applyNumberFormat="1" applyFont="1" applyFill="1" applyBorder="1"/>
    <xf numFmtId="3" fontId="20" fillId="17" borderId="1" xfId="0" applyNumberFormat="1" applyFont="1" applyFill="1" applyBorder="1" applyAlignment="1">
      <alignment vertical="center"/>
    </xf>
    <xf numFmtId="3" fontId="21" fillId="0" borderId="0" xfId="0" applyNumberFormat="1" applyFont="1"/>
    <xf numFmtId="3" fontId="22" fillId="0" borderId="0" xfId="0" applyNumberFormat="1" applyFont="1"/>
    <xf numFmtId="3" fontId="23" fillId="0" borderId="0" xfId="0" applyNumberFormat="1" applyFont="1"/>
    <xf numFmtId="3" fontId="25" fillId="0" borderId="0" xfId="0" applyNumberFormat="1" applyFont="1"/>
    <xf numFmtId="9" fontId="0" fillId="0" borderId="0" xfId="0" applyNumberFormat="1"/>
    <xf numFmtId="9" fontId="5" fillId="0" borderId="0" xfId="0" applyNumberFormat="1" applyFont="1"/>
    <xf numFmtId="0" fontId="0" fillId="21" borderId="0" xfId="0" applyFill="1"/>
    <xf numFmtId="0" fontId="24" fillId="20" borderId="1" xfId="0" applyFont="1" applyFill="1" applyBorder="1" applyAlignment="1">
      <alignment horizontal="center"/>
    </xf>
    <xf numFmtId="0" fontId="24" fillId="20" borderId="1" xfId="0" applyFont="1" applyFill="1" applyBorder="1"/>
    <xf numFmtId="9" fontId="24" fillId="20" borderId="1" xfId="0" applyNumberFormat="1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9" fontId="24" fillId="0" borderId="1" xfId="0" applyNumberFormat="1" applyFont="1" applyBorder="1"/>
    <xf numFmtId="0" fontId="0" fillId="0" borderId="0" xfId="0" applyAlignment="1">
      <alignment vertical="center"/>
    </xf>
    <xf numFmtId="0" fontId="0" fillId="16" borderId="1" xfId="0" applyFill="1" applyBorder="1"/>
    <xf numFmtId="3" fontId="0" fillId="16" borderId="1" xfId="0" applyNumberFormat="1" applyFill="1" applyBorder="1"/>
    <xf numFmtId="9" fontId="0" fillId="16" borderId="1" xfId="0" applyNumberFormat="1" applyFill="1" applyBorder="1"/>
    <xf numFmtId="0" fontId="0" fillId="17" borderId="1" xfId="0" applyFill="1" applyBorder="1"/>
    <xf numFmtId="9" fontId="0" fillId="17" borderId="1" xfId="0" applyNumberFormat="1" applyFill="1" applyBorder="1"/>
    <xf numFmtId="0" fontId="25" fillId="17" borderId="1" xfId="0" applyFont="1" applyFill="1" applyBorder="1"/>
    <xf numFmtId="3" fontId="25" fillId="17" borderId="1" xfId="0" applyNumberFormat="1" applyFont="1" applyFill="1" applyBorder="1"/>
    <xf numFmtId="0" fontId="0" fillId="18" borderId="1" xfId="0" applyFill="1" applyBorder="1"/>
    <xf numFmtId="9" fontId="0" fillId="18" borderId="1" xfId="0" applyNumberFormat="1" applyFill="1" applyBorder="1"/>
    <xf numFmtId="3" fontId="5" fillId="18" borderId="0" xfId="0" applyNumberFormat="1" applyFont="1" applyFill="1"/>
    <xf numFmtId="0" fontId="30" fillId="17" borderId="1" xfId="0" applyFont="1" applyFill="1" applyBorder="1"/>
    <xf numFmtId="3" fontId="30" fillId="17" borderId="1" xfId="0" applyNumberFormat="1" applyFont="1" applyFill="1" applyBorder="1"/>
    <xf numFmtId="0" fontId="0" fillId="0" borderId="0" xfId="0" applyAlignment="1">
      <alignment horizontal="center"/>
    </xf>
    <xf numFmtId="0" fontId="0" fillId="22" borderId="1" xfId="0" applyFill="1" applyBorder="1"/>
    <xf numFmtId="3" fontId="5" fillId="22" borderId="1" xfId="0" applyNumberFormat="1" applyFont="1" applyFill="1" applyBorder="1"/>
    <xf numFmtId="0" fontId="5" fillId="22" borderId="0" xfId="0" applyFont="1" applyFill="1" applyAlignment="1">
      <alignment horizontal="center"/>
    </xf>
    <xf numFmtId="0" fontId="31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17" borderId="1" xfId="0" applyNumberFormat="1" applyFill="1" applyBorder="1" applyAlignment="1">
      <alignment vertical="center"/>
    </xf>
    <xf numFmtId="3" fontId="0" fillId="18" borderId="1" xfId="0" applyNumberFormat="1" applyFill="1" applyBorder="1" applyAlignment="1">
      <alignment vertical="center"/>
    </xf>
    <xf numFmtId="0" fontId="0" fillId="0" borderId="4" xfId="0" applyBorder="1"/>
    <xf numFmtId="3" fontId="0" fillId="0" borderId="4" xfId="0" applyNumberFormat="1" applyBorder="1" applyAlignment="1">
      <alignment vertical="center"/>
    </xf>
    <xf numFmtId="0" fontId="32" fillId="20" borderId="1" xfId="0" applyFont="1" applyFill="1" applyBorder="1" applyAlignment="1">
      <alignment horizontal="center" vertical="center" wrapText="1"/>
    </xf>
    <xf numFmtId="3" fontId="32" fillId="20" borderId="1" xfId="0" applyNumberFormat="1" applyFont="1" applyFill="1" applyBorder="1" applyAlignment="1">
      <alignment horizontal="center" vertical="center" wrapText="1"/>
    </xf>
    <xf numFmtId="3" fontId="6" fillId="23" borderId="0" xfId="0" applyNumberFormat="1" applyFont="1" applyFill="1"/>
    <xf numFmtId="0" fontId="0" fillId="23" borderId="0" xfId="0" applyFill="1"/>
    <xf numFmtId="0" fontId="0" fillId="0" borderId="0" xfId="0" applyAlignment="1">
      <alignment horizontal="left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30" fillId="17" borderId="1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49" fontId="0" fillId="18" borderId="1" xfId="0" applyNumberFormat="1" applyFill="1" applyBorder="1" applyAlignment="1">
      <alignment vertical="center"/>
    </xf>
    <xf numFmtId="49" fontId="0" fillId="0" borderId="0" xfId="0" applyNumberFormat="1"/>
    <xf numFmtId="0" fontId="0" fillId="24" borderId="0" xfId="0" applyFill="1"/>
    <xf numFmtId="0" fontId="34" fillId="0" borderId="0" xfId="0" applyFont="1"/>
    <xf numFmtId="10" fontId="34" fillId="0" borderId="0" xfId="0" applyNumberFormat="1" applyFont="1"/>
    <xf numFmtId="10" fontId="0" fillId="0" borderId="0" xfId="0" applyNumberFormat="1"/>
    <xf numFmtId="49" fontId="6" fillId="23" borderId="0" xfId="0" applyNumberFormat="1" applyFont="1" applyFill="1"/>
    <xf numFmtId="49" fontId="0" fillId="23" borderId="0" xfId="0" applyNumberFormat="1" applyFill="1"/>
    <xf numFmtId="0" fontId="0" fillId="16" borderId="1" xfId="0" applyFill="1" applyBorder="1" applyAlignment="1">
      <alignment horizontal="center" vertical="center"/>
    </xf>
    <xf numFmtId="3" fontId="0" fillId="16" borderId="1" xfId="0" applyNumberFormat="1" applyFill="1" applyBorder="1" applyAlignment="1">
      <alignment vertical="center"/>
    </xf>
    <xf numFmtId="3" fontId="14" fillId="16" borderId="1" xfId="0" applyNumberFormat="1" applyFont="1" applyFill="1" applyBorder="1" applyAlignment="1">
      <alignment horizontal="center"/>
    </xf>
    <xf numFmtId="3" fontId="15" fillId="17" borderId="1" xfId="0" applyNumberFormat="1" applyFont="1" applyFill="1" applyBorder="1" applyAlignment="1">
      <alignment horizontal="center"/>
    </xf>
    <xf numFmtId="3" fontId="16" fillId="18" borderId="5" xfId="0" applyNumberFormat="1" applyFont="1" applyFill="1" applyBorder="1" applyAlignment="1">
      <alignment horizontal="center"/>
    </xf>
    <xf numFmtId="3" fontId="16" fillId="18" borderId="3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6" fillId="16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3" fontId="16" fillId="18" borderId="1" xfId="0" applyNumberFormat="1" applyFont="1" applyFill="1" applyBorder="1" applyAlignment="1">
      <alignment horizontal="center"/>
    </xf>
    <xf numFmtId="0" fontId="26" fillId="16" borderId="2" xfId="0" applyFont="1" applyFill="1" applyBorder="1" applyAlignment="1">
      <alignment horizontal="center" vertical="center" wrapText="1"/>
    </xf>
    <xf numFmtId="0" fontId="27" fillId="17" borderId="2" xfId="0" applyFont="1" applyFill="1" applyBorder="1" applyAlignment="1">
      <alignment horizontal="center" vertical="center" wrapText="1"/>
    </xf>
    <xf numFmtId="0" fontId="28" fillId="18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56FBC826-8C04-4EB4-A349-F32F996FD55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ACE6DB"/>
      <color rgb="FF539D73"/>
      <color rgb="FFA4E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0</xdr:rowOff>
    </xdr:from>
    <xdr:to>
      <xdr:col>0</xdr:col>
      <xdr:colOff>1303020</xdr:colOff>
      <xdr:row>1</xdr:row>
      <xdr:rowOff>149232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74B344-BD16-463E-95E8-EFAE3F18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097280" cy="400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1036320</xdr:colOff>
      <xdr:row>3</xdr:row>
      <xdr:rowOff>83820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07AC62-B6B3-4B4B-9515-8AD969CE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632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761101</xdr:colOff>
      <xdr:row>1</xdr:row>
      <xdr:rowOff>236220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BCBA50-9902-4DAE-8E95-0BDEAA8C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0151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_2022_ejecucion_historico/2013/MODIF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2019/cierre_vigencia_2019/CIERRE_2019_DEF_17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MODIF_2013"/>
    </sheetNames>
    <sheetDataSet>
      <sheetData sheetId="0"/>
      <sheetData sheetId="1">
        <row r="55">
          <cell r="G55">
            <v>13676358015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2">
          <cell r="C2">
            <v>1652827401</v>
          </cell>
        </row>
        <row r="3">
          <cell r="C3">
            <v>726073026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8CB49-3A93-4845-9BE8-76AD71E95E74}">
  <dimension ref="A1:B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baseColWidth="10" defaultRowHeight="15"/>
  <cols>
    <col min="2" max="2" width="11.5703125" style="62"/>
  </cols>
  <sheetData>
    <row r="1" spans="1:2">
      <c r="A1" s="60" t="s">
        <v>1526</v>
      </c>
      <c r="B1" s="61" t="s">
        <v>1527</v>
      </c>
    </row>
    <row r="2" spans="1:2">
      <c r="A2">
        <v>2012</v>
      </c>
      <c r="B2" s="62">
        <v>78.05</v>
      </c>
    </row>
    <row r="3" spans="1:2">
      <c r="A3">
        <v>2013</v>
      </c>
      <c r="B3" s="62">
        <v>79.56</v>
      </c>
    </row>
    <row r="4" spans="1:2">
      <c r="A4">
        <v>2014</v>
      </c>
      <c r="B4" s="62">
        <v>82.47</v>
      </c>
    </row>
    <row r="5" spans="1:2">
      <c r="A5">
        <v>2015</v>
      </c>
      <c r="B5" s="62">
        <v>88.05</v>
      </c>
    </row>
    <row r="6" spans="1:2">
      <c r="A6">
        <v>2016</v>
      </c>
      <c r="B6" s="62">
        <v>93.11</v>
      </c>
    </row>
    <row r="7" spans="1:2">
      <c r="A7">
        <v>2017</v>
      </c>
      <c r="B7" s="62">
        <v>96.92</v>
      </c>
    </row>
    <row r="8" spans="1:2">
      <c r="A8">
        <v>2018</v>
      </c>
      <c r="B8" s="62">
        <v>100</v>
      </c>
    </row>
    <row r="9" spans="1:2">
      <c r="A9">
        <v>2019</v>
      </c>
      <c r="B9" s="62">
        <v>103.8</v>
      </c>
    </row>
    <row r="10" spans="1:2">
      <c r="A10">
        <v>2020</v>
      </c>
      <c r="B10" s="62">
        <v>105.48</v>
      </c>
    </row>
    <row r="11" spans="1:2">
      <c r="A11">
        <v>2021</v>
      </c>
      <c r="B11" s="62">
        <v>111.41</v>
      </c>
    </row>
    <row r="12" spans="1:2">
      <c r="A12">
        <v>2022</v>
      </c>
      <c r="B12" s="62">
        <v>115.11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16DB-B4C7-4916-B2E8-3D3584C71829}">
  <dimension ref="A1:AI77"/>
  <sheetViews>
    <sheetView workbookViewId="0">
      <pane xSplit="16" ySplit="1" topLeftCell="Q56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1" max="2" width="2.28515625" customWidth="1"/>
    <col min="3" max="3" width="4.7109375" customWidth="1"/>
    <col min="4" max="9" width="2.28515625" customWidth="1"/>
    <col min="11" max="11" width="17" customWidth="1"/>
    <col min="12" max="12" width="9.5703125" customWidth="1"/>
    <col min="14" max="15" width="1.7109375" customWidth="1"/>
    <col min="17" max="27" width="14" style="9" customWidth="1"/>
    <col min="28" max="34" width="11.5703125" style="9"/>
  </cols>
  <sheetData>
    <row r="1" spans="1:3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s="9" t="s">
        <v>22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s="9" t="s">
        <v>33</v>
      </c>
      <c r="AC1" s="9" t="s">
        <v>34</v>
      </c>
      <c r="AD1" s="9" t="s">
        <v>35</v>
      </c>
      <c r="AE1" s="9" t="s">
        <v>36</v>
      </c>
      <c r="AF1" s="9" t="s">
        <v>37</v>
      </c>
      <c r="AG1" s="9" t="s">
        <v>38</v>
      </c>
      <c r="AH1" s="9" t="s">
        <v>39</v>
      </c>
      <c r="AI1" t="s">
        <v>40</v>
      </c>
    </row>
    <row r="2" spans="1:35">
      <c r="A2" t="s">
        <v>41</v>
      </c>
      <c r="B2" t="s">
        <v>42</v>
      </c>
      <c r="C2" t="s">
        <v>43</v>
      </c>
      <c r="D2" t="s">
        <v>44</v>
      </c>
      <c r="E2" t="s">
        <v>222</v>
      </c>
      <c r="F2" t="s">
        <v>222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223</v>
      </c>
      <c r="M2" t="s">
        <v>224</v>
      </c>
      <c r="N2">
        <v>6061</v>
      </c>
      <c r="O2">
        <v>1</v>
      </c>
      <c r="P2" t="s">
        <v>225</v>
      </c>
      <c r="Q2" s="9">
        <v>1044335000</v>
      </c>
      <c r="R2" s="9">
        <v>1574395853</v>
      </c>
      <c r="S2" s="9">
        <v>1546861736</v>
      </c>
      <c r="T2" s="9">
        <v>1546861736</v>
      </c>
      <c r="U2" s="9">
        <v>27534117</v>
      </c>
      <c r="V2" s="9">
        <v>1546861736</v>
      </c>
      <c r="W2" s="9">
        <v>0</v>
      </c>
      <c r="X2" s="9">
        <v>27534117</v>
      </c>
      <c r="Y2" s="9">
        <v>0</v>
      </c>
      <c r="Z2" s="9">
        <v>1491379991</v>
      </c>
      <c r="AA2" s="9">
        <v>55481745</v>
      </c>
      <c r="AB2" s="9" t="s">
        <v>54</v>
      </c>
      <c r="AC2" s="9" t="s">
        <v>55</v>
      </c>
      <c r="AD2" s="9" t="s">
        <v>56</v>
      </c>
      <c r="AE2" s="9" t="s">
        <v>56</v>
      </c>
      <c r="AF2" s="9" t="s">
        <v>56</v>
      </c>
      <c r="AG2" s="9" t="s">
        <v>56</v>
      </c>
      <c r="AH2" s="9" t="s">
        <v>57</v>
      </c>
      <c r="AI2">
        <v>1</v>
      </c>
    </row>
    <row r="3" spans="1:35">
      <c r="A3" t="s">
        <v>41</v>
      </c>
      <c r="B3" t="s">
        <v>42</v>
      </c>
      <c r="C3" t="s">
        <v>43</v>
      </c>
      <c r="D3" t="s">
        <v>44</v>
      </c>
      <c r="E3" t="s">
        <v>222</v>
      </c>
      <c r="F3" t="s">
        <v>222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  <c r="L3" t="s">
        <v>223</v>
      </c>
      <c r="M3" t="s">
        <v>226</v>
      </c>
      <c r="N3">
        <v>6062</v>
      </c>
      <c r="O3">
        <v>2</v>
      </c>
      <c r="P3" t="s">
        <v>227</v>
      </c>
      <c r="Q3" s="9">
        <v>15000000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 t="s">
        <v>54</v>
      </c>
      <c r="AC3" s="9" t="s">
        <v>55</v>
      </c>
      <c r="AD3" s="9" t="s">
        <v>56</v>
      </c>
      <c r="AE3" s="9" t="s">
        <v>56</v>
      </c>
      <c r="AF3" s="9" t="s">
        <v>56</v>
      </c>
      <c r="AG3" s="9" t="s">
        <v>56</v>
      </c>
      <c r="AH3" s="9" t="s">
        <v>57</v>
      </c>
      <c r="AI3">
        <v>1</v>
      </c>
    </row>
    <row r="4" spans="1:35">
      <c r="A4" t="s">
        <v>41</v>
      </c>
      <c r="B4" t="s">
        <v>42</v>
      </c>
      <c r="C4" t="s">
        <v>43</v>
      </c>
      <c r="D4" t="s">
        <v>44</v>
      </c>
      <c r="E4" t="s">
        <v>222</v>
      </c>
      <c r="F4" t="s">
        <v>222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223</v>
      </c>
      <c r="M4" t="s">
        <v>228</v>
      </c>
      <c r="N4">
        <v>6063</v>
      </c>
      <c r="O4">
        <v>3</v>
      </c>
      <c r="P4" t="s">
        <v>229</v>
      </c>
      <c r="Q4" s="9">
        <v>34560000</v>
      </c>
      <c r="R4" s="9">
        <v>10000000</v>
      </c>
      <c r="S4" s="9">
        <v>5474379</v>
      </c>
      <c r="T4" s="9">
        <v>5474379</v>
      </c>
      <c r="U4" s="9">
        <v>4525621</v>
      </c>
      <c r="V4" s="9">
        <v>5474379</v>
      </c>
      <c r="W4" s="9">
        <v>0</v>
      </c>
      <c r="X4" s="9">
        <v>4525621</v>
      </c>
      <c r="Y4" s="9">
        <v>0</v>
      </c>
      <c r="Z4" s="9">
        <v>5474379</v>
      </c>
      <c r="AA4" s="9">
        <v>0</v>
      </c>
      <c r="AB4" s="9" t="s">
        <v>54</v>
      </c>
      <c r="AC4" s="9" t="s">
        <v>55</v>
      </c>
      <c r="AD4" s="9" t="s">
        <v>56</v>
      </c>
      <c r="AE4" s="9" t="s">
        <v>56</v>
      </c>
      <c r="AF4" s="9" t="s">
        <v>56</v>
      </c>
      <c r="AG4" s="9" t="s">
        <v>56</v>
      </c>
      <c r="AH4" s="9" t="s">
        <v>57</v>
      </c>
      <c r="AI4">
        <v>1</v>
      </c>
    </row>
    <row r="5" spans="1:35">
      <c r="A5" t="s">
        <v>41</v>
      </c>
      <c r="B5" t="s">
        <v>42</v>
      </c>
      <c r="C5" t="s">
        <v>43</v>
      </c>
      <c r="D5" t="s">
        <v>44</v>
      </c>
      <c r="E5" t="s">
        <v>222</v>
      </c>
      <c r="F5" t="s">
        <v>222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223</v>
      </c>
      <c r="M5" t="s">
        <v>230</v>
      </c>
      <c r="N5">
        <v>6064</v>
      </c>
      <c r="O5">
        <v>4</v>
      </c>
      <c r="P5" t="s">
        <v>231</v>
      </c>
      <c r="Q5" s="9">
        <v>214486000</v>
      </c>
      <c r="R5" s="9">
        <v>345282583</v>
      </c>
      <c r="S5" s="9">
        <v>327617893</v>
      </c>
      <c r="T5" s="9">
        <v>327617893</v>
      </c>
      <c r="U5" s="9">
        <v>17664690</v>
      </c>
      <c r="V5" s="9">
        <v>327617893</v>
      </c>
      <c r="W5" s="9">
        <v>0</v>
      </c>
      <c r="X5" s="9">
        <v>17664690</v>
      </c>
      <c r="Y5" s="9">
        <v>0</v>
      </c>
      <c r="Z5" s="9">
        <v>322789204</v>
      </c>
      <c r="AA5" s="9">
        <v>4828689</v>
      </c>
      <c r="AB5" s="9" t="s">
        <v>54</v>
      </c>
      <c r="AC5" s="9" t="s">
        <v>55</v>
      </c>
      <c r="AD5" s="9" t="s">
        <v>56</v>
      </c>
      <c r="AE5" s="9" t="s">
        <v>56</v>
      </c>
      <c r="AF5" s="9" t="s">
        <v>56</v>
      </c>
      <c r="AG5" s="9" t="s">
        <v>56</v>
      </c>
      <c r="AH5" s="9" t="s">
        <v>57</v>
      </c>
      <c r="AI5">
        <v>1</v>
      </c>
    </row>
    <row r="6" spans="1:35">
      <c r="A6" t="s">
        <v>41</v>
      </c>
      <c r="B6" t="s">
        <v>42</v>
      </c>
      <c r="C6" t="s">
        <v>43</v>
      </c>
      <c r="D6" t="s">
        <v>44</v>
      </c>
      <c r="E6" t="s">
        <v>222</v>
      </c>
      <c r="F6" t="s">
        <v>222</v>
      </c>
      <c r="G6" t="s">
        <v>46</v>
      </c>
      <c r="H6" t="s">
        <v>47</v>
      </c>
      <c r="I6" t="s">
        <v>48</v>
      </c>
      <c r="J6" t="s">
        <v>49</v>
      </c>
      <c r="K6" t="s">
        <v>50</v>
      </c>
      <c r="L6" t="s">
        <v>223</v>
      </c>
      <c r="M6" t="s">
        <v>232</v>
      </c>
      <c r="N6">
        <v>6065</v>
      </c>
      <c r="O6">
        <v>5</v>
      </c>
      <c r="P6" t="s">
        <v>233</v>
      </c>
      <c r="Q6" s="9">
        <v>111000</v>
      </c>
      <c r="R6" s="9">
        <v>191000</v>
      </c>
      <c r="S6" s="9">
        <v>102600</v>
      </c>
      <c r="T6" s="9">
        <v>102600</v>
      </c>
      <c r="U6" s="9">
        <v>88400</v>
      </c>
      <c r="V6" s="9">
        <v>102600</v>
      </c>
      <c r="W6" s="9">
        <v>0</v>
      </c>
      <c r="X6" s="9">
        <v>88400</v>
      </c>
      <c r="Y6" s="9">
        <v>0</v>
      </c>
      <c r="Z6" s="9">
        <v>74400</v>
      </c>
      <c r="AA6" s="9">
        <v>28200</v>
      </c>
      <c r="AB6" s="9" t="s">
        <v>54</v>
      </c>
      <c r="AC6" s="9" t="s">
        <v>55</v>
      </c>
      <c r="AD6" s="9" t="s">
        <v>56</v>
      </c>
      <c r="AE6" s="9" t="s">
        <v>56</v>
      </c>
      <c r="AF6" s="9" t="s">
        <v>56</v>
      </c>
      <c r="AG6" s="9" t="s">
        <v>56</v>
      </c>
      <c r="AH6" s="9" t="s">
        <v>57</v>
      </c>
      <c r="AI6">
        <v>1</v>
      </c>
    </row>
    <row r="7" spans="1:35">
      <c r="A7" t="s">
        <v>41</v>
      </c>
      <c r="B7" t="s">
        <v>42</v>
      </c>
      <c r="C7" t="s">
        <v>43</v>
      </c>
      <c r="D7" t="s">
        <v>44</v>
      </c>
      <c r="E7" t="s">
        <v>222</v>
      </c>
      <c r="F7" t="s">
        <v>222</v>
      </c>
      <c r="G7" t="s">
        <v>46</v>
      </c>
      <c r="H7" t="s">
        <v>47</v>
      </c>
      <c r="I7" t="s">
        <v>48</v>
      </c>
      <c r="J7" t="s">
        <v>49</v>
      </c>
      <c r="K7" t="s">
        <v>50</v>
      </c>
      <c r="L7" t="s">
        <v>223</v>
      </c>
      <c r="M7" t="s">
        <v>234</v>
      </c>
      <c r="N7">
        <v>6066</v>
      </c>
      <c r="O7">
        <v>6</v>
      </c>
      <c r="P7" t="s">
        <v>235</v>
      </c>
      <c r="Q7" s="9">
        <v>87661000</v>
      </c>
      <c r="R7" s="9">
        <v>87661000</v>
      </c>
      <c r="S7" s="9">
        <v>75181889</v>
      </c>
      <c r="T7" s="9">
        <v>75181889</v>
      </c>
      <c r="U7" s="9">
        <v>12479111</v>
      </c>
      <c r="V7" s="9">
        <v>75181889</v>
      </c>
      <c r="W7" s="9">
        <v>0</v>
      </c>
      <c r="X7" s="9">
        <v>12479111</v>
      </c>
      <c r="Y7" s="9">
        <v>0</v>
      </c>
      <c r="Z7" s="9">
        <v>75181889</v>
      </c>
      <c r="AA7" s="9">
        <v>0</v>
      </c>
      <c r="AB7" s="9" t="s">
        <v>54</v>
      </c>
      <c r="AC7" s="9" t="s">
        <v>55</v>
      </c>
      <c r="AD7" s="9" t="s">
        <v>56</v>
      </c>
      <c r="AE7" s="9" t="s">
        <v>56</v>
      </c>
      <c r="AF7" s="9" t="s">
        <v>56</v>
      </c>
      <c r="AG7" s="9" t="s">
        <v>56</v>
      </c>
      <c r="AH7" s="9" t="s">
        <v>57</v>
      </c>
      <c r="AI7">
        <v>1</v>
      </c>
    </row>
    <row r="8" spans="1:35">
      <c r="A8" t="s">
        <v>41</v>
      </c>
      <c r="B8" t="s">
        <v>42</v>
      </c>
      <c r="C8" t="s">
        <v>43</v>
      </c>
      <c r="D8" t="s">
        <v>44</v>
      </c>
      <c r="E8" t="s">
        <v>222</v>
      </c>
      <c r="F8" t="s">
        <v>236</v>
      </c>
      <c r="G8" t="s">
        <v>46</v>
      </c>
      <c r="H8" t="s">
        <v>47</v>
      </c>
      <c r="I8" t="s">
        <v>48</v>
      </c>
      <c r="J8" t="s">
        <v>49</v>
      </c>
      <c r="K8" t="s">
        <v>50</v>
      </c>
      <c r="L8" t="s">
        <v>237</v>
      </c>
      <c r="M8" t="s">
        <v>238</v>
      </c>
      <c r="N8">
        <v>6067</v>
      </c>
      <c r="O8">
        <v>7</v>
      </c>
      <c r="P8" t="s">
        <v>239</v>
      </c>
      <c r="Q8" s="9">
        <v>50000000</v>
      </c>
      <c r="R8" s="9">
        <v>10000000</v>
      </c>
      <c r="S8" s="9">
        <v>0</v>
      </c>
      <c r="T8" s="9">
        <v>0</v>
      </c>
      <c r="U8" s="9">
        <v>10000000</v>
      </c>
      <c r="V8" s="9">
        <v>0</v>
      </c>
      <c r="W8" s="9">
        <v>0</v>
      </c>
      <c r="X8" s="9">
        <v>10000000</v>
      </c>
      <c r="Y8" s="9">
        <v>0</v>
      </c>
      <c r="Z8" s="9">
        <v>0</v>
      </c>
      <c r="AA8" s="9">
        <v>0</v>
      </c>
      <c r="AB8" s="9" t="s">
        <v>54</v>
      </c>
      <c r="AC8" s="9" t="s">
        <v>55</v>
      </c>
      <c r="AD8" s="9" t="s">
        <v>56</v>
      </c>
      <c r="AE8" s="9" t="s">
        <v>56</v>
      </c>
      <c r="AF8" s="9" t="s">
        <v>56</v>
      </c>
      <c r="AG8" s="9" t="s">
        <v>56</v>
      </c>
      <c r="AH8" s="9" t="s">
        <v>57</v>
      </c>
      <c r="AI8">
        <v>1</v>
      </c>
    </row>
    <row r="9" spans="1:35">
      <c r="A9" t="s">
        <v>41</v>
      </c>
      <c r="B9" t="s">
        <v>42</v>
      </c>
      <c r="C9" t="s">
        <v>43</v>
      </c>
      <c r="D9" t="s">
        <v>44</v>
      </c>
      <c r="E9" t="s">
        <v>222</v>
      </c>
      <c r="F9" t="s">
        <v>240</v>
      </c>
      <c r="G9" t="s">
        <v>46</v>
      </c>
      <c r="H9" t="s">
        <v>47</v>
      </c>
      <c r="I9" t="s">
        <v>48</v>
      </c>
      <c r="J9" t="s">
        <v>49</v>
      </c>
      <c r="K9" t="s">
        <v>50</v>
      </c>
      <c r="L9" t="s">
        <v>241</v>
      </c>
      <c r="M9" t="s">
        <v>242</v>
      </c>
      <c r="N9">
        <v>6068</v>
      </c>
      <c r="O9">
        <v>8</v>
      </c>
      <c r="P9" t="s">
        <v>243</v>
      </c>
      <c r="Q9" s="9">
        <v>350000000</v>
      </c>
      <c r="R9" s="9">
        <v>342797975</v>
      </c>
      <c r="S9" s="9">
        <v>310898975</v>
      </c>
      <c r="T9" s="9">
        <v>310898975</v>
      </c>
      <c r="U9" s="9">
        <v>31899000</v>
      </c>
      <c r="V9" s="9">
        <v>310898975</v>
      </c>
      <c r="W9" s="9">
        <v>0</v>
      </c>
      <c r="X9" s="9">
        <v>31899000</v>
      </c>
      <c r="Y9" s="9">
        <v>0</v>
      </c>
      <c r="Z9" s="9">
        <v>310898975</v>
      </c>
      <c r="AA9" s="9">
        <v>0</v>
      </c>
      <c r="AB9" s="9" t="s">
        <v>54</v>
      </c>
      <c r="AC9" s="9" t="s">
        <v>55</v>
      </c>
      <c r="AD9" s="9" t="s">
        <v>56</v>
      </c>
      <c r="AE9" s="9" t="s">
        <v>56</v>
      </c>
      <c r="AF9" s="9" t="s">
        <v>56</v>
      </c>
      <c r="AG9" s="9" t="s">
        <v>56</v>
      </c>
      <c r="AH9" s="9" t="s">
        <v>57</v>
      </c>
      <c r="AI9">
        <v>1</v>
      </c>
    </row>
    <row r="10" spans="1:35">
      <c r="A10" t="s">
        <v>41</v>
      </c>
      <c r="B10" t="s">
        <v>42</v>
      </c>
      <c r="C10" t="s">
        <v>43</v>
      </c>
      <c r="D10" t="s">
        <v>44</v>
      </c>
      <c r="E10" t="s">
        <v>222</v>
      </c>
      <c r="F10" t="s">
        <v>240</v>
      </c>
      <c r="G10" t="s">
        <v>46</v>
      </c>
      <c r="H10" t="s">
        <v>47</v>
      </c>
      <c r="I10" t="s">
        <v>48</v>
      </c>
      <c r="J10" t="s">
        <v>49</v>
      </c>
      <c r="K10" t="s">
        <v>50</v>
      </c>
      <c r="L10" t="s">
        <v>241</v>
      </c>
      <c r="M10" t="s">
        <v>244</v>
      </c>
      <c r="N10">
        <v>6069</v>
      </c>
      <c r="O10">
        <v>9</v>
      </c>
      <c r="P10" t="s">
        <v>245</v>
      </c>
      <c r="Q10" s="9">
        <v>594900000</v>
      </c>
      <c r="R10" s="9">
        <v>645460000</v>
      </c>
      <c r="S10" s="9">
        <v>81250422</v>
      </c>
      <c r="T10" s="9">
        <v>157808918</v>
      </c>
      <c r="U10" s="9">
        <v>487651082</v>
      </c>
      <c r="V10" s="9">
        <v>157808918</v>
      </c>
      <c r="W10" s="9">
        <v>76558496</v>
      </c>
      <c r="X10" s="9">
        <v>564209578</v>
      </c>
      <c r="Y10" s="9">
        <v>0</v>
      </c>
      <c r="Z10" s="9">
        <v>81250422</v>
      </c>
      <c r="AA10" s="9">
        <v>0</v>
      </c>
      <c r="AB10" s="9" t="s">
        <v>54</v>
      </c>
      <c r="AC10" s="9" t="s">
        <v>55</v>
      </c>
      <c r="AD10" s="9" t="s">
        <v>56</v>
      </c>
      <c r="AE10" s="9" t="s">
        <v>56</v>
      </c>
      <c r="AF10" s="9" t="s">
        <v>56</v>
      </c>
      <c r="AG10" s="9" t="s">
        <v>56</v>
      </c>
      <c r="AH10" s="9" t="s">
        <v>57</v>
      </c>
      <c r="AI10">
        <v>1</v>
      </c>
    </row>
    <row r="11" spans="1:35">
      <c r="A11" t="s">
        <v>41</v>
      </c>
      <c r="B11" t="s">
        <v>42</v>
      </c>
      <c r="C11" t="s">
        <v>43</v>
      </c>
      <c r="D11" t="s">
        <v>44</v>
      </c>
      <c r="E11" t="s">
        <v>222</v>
      </c>
      <c r="F11" t="s">
        <v>246</v>
      </c>
      <c r="G11" t="s">
        <v>46</v>
      </c>
      <c r="H11" t="s">
        <v>47</v>
      </c>
      <c r="I11" t="s">
        <v>48</v>
      </c>
      <c r="J11" t="s">
        <v>49</v>
      </c>
      <c r="K11" t="s">
        <v>50</v>
      </c>
      <c r="L11" t="s">
        <v>247</v>
      </c>
      <c r="M11" t="s">
        <v>248</v>
      </c>
      <c r="N11">
        <v>6070</v>
      </c>
      <c r="O11">
        <v>10</v>
      </c>
      <c r="P11" t="s">
        <v>249</v>
      </c>
      <c r="Q11" s="9">
        <v>44536000</v>
      </c>
      <c r="R11" s="9">
        <v>73011875</v>
      </c>
      <c r="S11" s="9">
        <v>64494012</v>
      </c>
      <c r="T11" s="9">
        <v>64494012</v>
      </c>
      <c r="U11" s="9">
        <v>8517863</v>
      </c>
      <c r="V11" s="9">
        <v>64494012</v>
      </c>
      <c r="W11" s="9">
        <v>0</v>
      </c>
      <c r="X11" s="9">
        <v>8517863</v>
      </c>
      <c r="Y11" s="9">
        <v>0</v>
      </c>
      <c r="Z11" s="9">
        <v>64494012</v>
      </c>
      <c r="AA11" s="9">
        <v>0</v>
      </c>
      <c r="AB11" s="9" t="s">
        <v>54</v>
      </c>
      <c r="AC11" s="9" t="s">
        <v>55</v>
      </c>
      <c r="AD11" s="9" t="s">
        <v>56</v>
      </c>
      <c r="AE11" s="9" t="s">
        <v>56</v>
      </c>
      <c r="AF11" s="9" t="s">
        <v>56</v>
      </c>
      <c r="AG11" s="9" t="s">
        <v>56</v>
      </c>
      <c r="AH11" s="9" t="s">
        <v>57</v>
      </c>
      <c r="AI11">
        <v>1</v>
      </c>
    </row>
    <row r="12" spans="1:35">
      <c r="A12" t="s">
        <v>41</v>
      </c>
      <c r="B12" t="s">
        <v>42</v>
      </c>
      <c r="C12" t="s">
        <v>43</v>
      </c>
      <c r="D12" t="s">
        <v>44</v>
      </c>
      <c r="E12" t="s">
        <v>222</v>
      </c>
      <c r="F12" t="s">
        <v>246</v>
      </c>
      <c r="G12" t="s">
        <v>46</v>
      </c>
      <c r="H12" t="s">
        <v>47</v>
      </c>
      <c r="I12" t="s">
        <v>48</v>
      </c>
      <c r="J12" t="s">
        <v>49</v>
      </c>
      <c r="K12" t="s">
        <v>50</v>
      </c>
      <c r="L12" t="s">
        <v>247</v>
      </c>
      <c r="M12" t="s">
        <v>250</v>
      </c>
      <c r="N12">
        <v>6071</v>
      </c>
      <c r="O12">
        <v>11</v>
      </c>
      <c r="P12" t="s">
        <v>251</v>
      </c>
      <c r="Q12" s="9">
        <v>24038000</v>
      </c>
      <c r="R12" s="9">
        <v>37121117</v>
      </c>
      <c r="S12" s="9">
        <v>35131000</v>
      </c>
      <c r="T12" s="9">
        <v>35131000</v>
      </c>
      <c r="U12" s="9">
        <v>1990117</v>
      </c>
      <c r="V12" s="9">
        <v>35131000</v>
      </c>
      <c r="W12" s="9">
        <v>0</v>
      </c>
      <c r="X12" s="9">
        <v>1990117</v>
      </c>
      <c r="Y12" s="9">
        <v>0</v>
      </c>
      <c r="Z12" s="9">
        <v>35131000</v>
      </c>
      <c r="AA12" s="9">
        <v>0</v>
      </c>
      <c r="AB12" s="9" t="s">
        <v>54</v>
      </c>
      <c r="AC12" s="9" t="s">
        <v>55</v>
      </c>
      <c r="AD12" s="9" t="s">
        <v>56</v>
      </c>
      <c r="AE12" s="9" t="s">
        <v>56</v>
      </c>
      <c r="AF12" s="9" t="s">
        <v>56</v>
      </c>
      <c r="AG12" s="9" t="s">
        <v>56</v>
      </c>
      <c r="AH12" s="9" t="s">
        <v>57</v>
      </c>
      <c r="AI12">
        <v>1</v>
      </c>
    </row>
    <row r="13" spans="1:35">
      <c r="A13" t="s">
        <v>41</v>
      </c>
      <c r="B13" t="s">
        <v>42</v>
      </c>
      <c r="C13" t="s">
        <v>43</v>
      </c>
      <c r="D13" t="s">
        <v>44</v>
      </c>
      <c r="E13" t="s">
        <v>222</v>
      </c>
      <c r="F13" t="s">
        <v>246</v>
      </c>
      <c r="G13" t="s">
        <v>46</v>
      </c>
      <c r="H13" t="s">
        <v>47</v>
      </c>
      <c r="I13" t="s">
        <v>48</v>
      </c>
      <c r="J13" t="s">
        <v>49</v>
      </c>
      <c r="K13" t="s">
        <v>50</v>
      </c>
      <c r="L13" t="s">
        <v>247</v>
      </c>
      <c r="M13" t="s">
        <v>252</v>
      </c>
      <c r="N13">
        <v>6072</v>
      </c>
      <c r="O13">
        <v>12</v>
      </c>
      <c r="P13" t="s">
        <v>253</v>
      </c>
      <c r="Q13" s="9">
        <v>88768000</v>
      </c>
      <c r="R13" s="9">
        <v>134823173</v>
      </c>
      <c r="S13" s="9">
        <v>129751544</v>
      </c>
      <c r="T13" s="9">
        <v>129751544</v>
      </c>
      <c r="U13" s="9">
        <v>5071629</v>
      </c>
      <c r="V13" s="9">
        <v>129751544</v>
      </c>
      <c r="W13" s="9">
        <v>0</v>
      </c>
      <c r="X13" s="9">
        <v>5071629</v>
      </c>
      <c r="Y13" s="9">
        <v>0</v>
      </c>
      <c r="Z13" s="9">
        <v>129751544</v>
      </c>
      <c r="AA13" s="9">
        <v>0</v>
      </c>
      <c r="AB13" s="9" t="s">
        <v>54</v>
      </c>
      <c r="AC13" s="9" t="s">
        <v>55</v>
      </c>
      <c r="AD13" s="9" t="s">
        <v>56</v>
      </c>
      <c r="AE13" s="9" t="s">
        <v>56</v>
      </c>
      <c r="AF13" s="9" t="s">
        <v>56</v>
      </c>
      <c r="AG13" s="9" t="s">
        <v>56</v>
      </c>
      <c r="AH13" s="9" t="s">
        <v>57</v>
      </c>
      <c r="AI13">
        <v>1</v>
      </c>
    </row>
    <row r="14" spans="1:35">
      <c r="A14" t="s">
        <v>41</v>
      </c>
      <c r="B14" t="s">
        <v>42</v>
      </c>
      <c r="C14" t="s">
        <v>43</v>
      </c>
      <c r="D14" t="s">
        <v>44</v>
      </c>
      <c r="E14" t="s">
        <v>222</v>
      </c>
      <c r="F14" t="s">
        <v>246</v>
      </c>
      <c r="G14" t="s">
        <v>46</v>
      </c>
      <c r="H14" t="s">
        <v>47</v>
      </c>
      <c r="I14" t="s">
        <v>48</v>
      </c>
      <c r="J14" t="s">
        <v>49</v>
      </c>
      <c r="K14" t="s">
        <v>50</v>
      </c>
      <c r="L14" t="s">
        <v>247</v>
      </c>
      <c r="M14" t="s">
        <v>254</v>
      </c>
      <c r="N14">
        <v>6073</v>
      </c>
      <c r="O14">
        <v>13</v>
      </c>
      <c r="P14" t="s">
        <v>255</v>
      </c>
      <c r="Q14" s="9">
        <v>80784000</v>
      </c>
      <c r="R14" s="9">
        <v>122915427</v>
      </c>
      <c r="S14" s="9">
        <v>118549322</v>
      </c>
      <c r="T14" s="9">
        <v>118549322</v>
      </c>
      <c r="U14" s="9">
        <v>4366105</v>
      </c>
      <c r="V14" s="9">
        <v>118549322</v>
      </c>
      <c r="W14" s="9">
        <v>0</v>
      </c>
      <c r="X14" s="9">
        <v>4366105</v>
      </c>
      <c r="Y14" s="9">
        <v>0</v>
      </c>
      <c r="Z14" s="9">
        <v>118549322</v>
      </c>
      <c r="AA14" s="9">
        <v>0</v>
      </c>
      <c r="AB14" s="9" t="s">
        <v>54</v>
      </c>
      <c r="AC14" s="9" t="s">
        <v>55</v>
      </c>
      <c r="AD14" s="9" t="s">
        <v>56</v>
      </c>
      <c r="AE14" s="9" t="s">
        <v>56</v>
      </c>
      <c r="AF14" s="9" t="s">
        <v>56</v>
      </c>
      <c r="AG14" s="9" t="s">
        <v>56</v>
      </c>
      <c r="AH14" s="9" t="s">
        <v>57</v>
      </c>
      <c r="AI14">
        <v>1</v>
      </c>
    </row>
    <row r="15" spans="1:35">
      <c r="A15" t="s">
        <v>41</v>
      </c>
      <c r="B15" t="s">
        <v>42</v>
      </c>
      <c r="C15" t="s">
        <v>43</v>
      </c>
      <c r="D15" t="s">
        <v>44</v>
      </c>
      <c r="E15" t="s">
        <v>222</v>
      </c>
      <c r="F15" t="s">
        <v>246</v>
      </c>
      <c r="G15" t="s">
        <v>46</v>
      </c>
      <c r="H15" t="s">
        <v>47</v>
      </c>
      <c r="I15" t="s">
        <v>48</v>
      </c>
      <c r="J15" t="s">
        <v>49</v>
      </c>
      <c r="K15" t="s">
        <v>50</v>
      </c>
      <c r="L15" t="s">
        <v>247</v>
      </c>
      <c r="M15" t="s">
        <v>256</v>
      </c>
      <c r="N15">
        <v>6074</v>
      </c>
      <c r="O15">
        <v>14</v>
      </c>
      <c r="P15" t="s">
        <v>257</v>
      </c>
      <c r="Q15" s="9">
        <v>10784000</v>
      </c>
      <c r="R15" s="9">
        <v>221346801</v>
      </c>
      <c r="S15" s="9">
        <v>166848797</v>
      </c>
      <c r="T15" s="9">
        <v>166848797</v>
      </c>
      <c r="U15" s="9">
        <v>54498004</v>
      </c>
      <c r="V15" s="9">
        <v>166848797</v>
      </c>
      <c r="W15" s="9">
        <v>0</v>
      </c>
      <c r="X15" s="9">
        <v>54498004</v>
      </c>
      <c r="Y15" s="9">
        <v>0</v>
      </c>
      <c r="Z15" s="9">
        <v>166848797</v>
      </c>
      <c r="AA15" s="9">
        <v>0</v>
      </c>
      <c r="AB15" s="9" t="s">
        <v>54</v>
      </c>
      <c r="AC15" s="9" t="s">
        <v>55</v>
      </c>
      <c r="AD15" s="9" t="s">
        <v>56</v>
      </c>
      <c r="AE15" s="9" t="s">
        <v>56</v>
      </c>
      <c r="AF15" s="9" t="s">
        <v>56</v>
      </c>
      <c r="AG15" s="9" t="s">
        <v>56</v>
      </c>
      <c r="AH15" s="9" t="s">
        <v>57</v>
      </c>
      <c r="AI15">
        <v>1</v>
      </c>
    </row>
    <row r="16" spans="1:35">
      <c r="A16" t="s">
        <v>41</v>
      </c>
      <c r="B16" t="s">
        <v>42</v>
      </c>
      <c r="C16" t="s">
        <v>43</v>
      </c>
      <c r="D16" t="s">
        <v>44</v>
      </c>
      <c r="E16" t="s">
        <v>222</v>
      </c>
      <c r="F16" t="s">
        <v>246</v>
      </c>
      <c r="G16" t="s">
        <v>46</v>
      </c>
      <c r="H16" t="s">
        <v>47</v>
      </c>
      <c r="I16" t="s">
        <v>48</v>
      </c>
      <c r="J16" t="s">
        <v>49</v>
      </c>
      <c r="K16" t="s">
        <v>50</v>
      </c>
      <c r="L16" t="s">
        <v>247</v>
      </c>
      <c r="M16" t="s">
        <v>258</v>
      </c>
      <c r="N16">
        <v>6075</v>
      </c>
      <c r="O16">
        <v>15</v>
      </c>
      <c r="P16" t="s">
        <v>259</v>
      </c>
      <c r="Q16" s="9">
        <v>22202000</v>
      </c>
      <c r="R16" s="9">
        <v>33104737</v>
      </c>
      <c r="S16" s="9">
        <v>31462000</v>
      </c>
      <c r="T16" s="9">
        <v>31462000</v>
      </c>
      <c r="U16" s="9">
        <v>1642737</v>
      </c>
      <c r="V16" s="9">
        <v>31462000</v>
      </c>
      <c r="W16" s="9">
        <v>0</v>
      </c>
      <c r="X16" s="9">
        <v>1642737</v>
      </c>
      <c r="Y16" s="9">
        <v>0</v>
      </c>
      <c r="Z16" s="9">
        <v>31462000</v>
      </c>
      <c r="AA16" s="9">
        <v>0</v>
      </c>
      <c r="AB16" s="9" t="s">
        <v>54</v>
      </c>
      <c r="AC16" s="9" t="s">
        <v>55</v>
      </c>
      <c r="AD16" s="9" t="s">
        <v>56</v>
      </c>
      <c r="AE16" s="9" t="s">
        <v>56</v>
      </c>
      <c r="AF16" s="9" t="s">
        <v>56</v>
      </c>
      <c r="AG16" s="9" t="s">
        <v>56</v>
      </c>
      <c r="AH16" s="9" t="s">
        <v>57</v>
      </c>
      <c r="AI16">
        <v>1</v>
      </c>
    </row>
    <row r="17" spans="1:35">
      <c r="A17" t="s">
        <v>41</v>
      </c>
      <c r="B17" t="s">
        <v>42</v>
      </c>
      <c r="C17" t="s">
        <v>43</v>
      </c>
      <c r="D17" t="s">
        <v>44</v>
      </c>
      <c r="E17" t="s">
        <v>222</v>
      </c>
      <c r="F17" t="s">
        <v>246</v>
      </c>
      <c r="G17" t="s">
        <v>46</v>
      </c>
      <c r="H17" t="s">
        <v>47</v>
      </c>
      <c r="I17" t="s">
        <v>48</v>
      </c>
      <c r="J17" t="s">
        <v>49</v>
      </c>
      <c r="K17" t="s">
        <v>50</v>
      </c>
      <c r="L17" t="s">
        <v>247</v>
      </c>
      <c r="M17" t="s">
        <v>260</v>
      </c>
      <c r="N17">
        <v>6076</v>
      </c>
      <c r="O17">
        <v>16</v>
      </c>
      <c r="P17" t="s">
        <v>261</v>
      </c>
      <c r="Q17" s="9">
        <v>33304000</v>
      </c>
      <c r="R17" s="9">
        <v>49658106</v>
      </c>
      <c r="S17" s="9">
        <v>47191500</v>
      </c>
      <c r="T17" s="9">
        <v>47191500</v>
      </c>
      <c r="U17" s="9">
        <v>2466606</v>
      </c>
      <c r="V17" s="9">
        <v>47191500</v>
      </c>
      <c r="W17" s="9">
        <v>0</v>
      </c>
      <c r="X17" s="9">
        <v>2466606</v>
      </c>
      <c r="Y17" s="9">
        <v>0</v>
      </c>
      <c r="Z17" s="9">
        <v>47191500</v>
      </c>
      <c r="AA17" s="9">
        <v>0</v>
      </c>
      <c r="AB17" s="9" t="s">
        <v>54</v>
      </c>
      <c r="AC17" s="9" t="s">
        <v>55</v>
      </c>
      <c r="AD17" s="9" t="s">
        <v>56</v>
      </c>
      <c r="AE17" s="9" t="s">
        <v>56</v>
      </c>
      <c r="AF17" s="9" t="s">
        <v>56</v>
      </c>
      <c r="AG17" s="9" t="s">
        <v>56</v>
      </c>
      <c r="AH17" s="9" t="s">
        <v>57</v>
      </c>
      <c r="AI17">
        <v>1</v>
      </c>
    </row>
    <row r="18" spans="1:35">
      <c r="A18" t="s">
        <v>41</v>
      </c>
      <c r="B18" t="s">
        <v>42</v>
      </c>
      <c r="C18" t="s">
        <v>43</v>
      </c>
      <c r="D18" t="s">
        <v>44</v>
      </c>
      <c r="E18" t="s">
        <v>222</v>
      </c>
      <c r="F18" t="s">
        <v>246</v>
      </c>
      <c r="G18" t="s">
        <v>46</v>
      </c>
      <c r="H18" t="s">
        <v>47</v>
      </c>
      <c r="I18" t="s">
        <v>48</v>
      </c>
      <c r="J18" t="s">
        <v>49</v>
      </c>
      <c r="K18" t="s">
        <v>50</v>
      </c>
      <c r="L18" t="s">
        <v>247</v>
      </c>
      <c r="M18" t="s">
        <v>262</v>
      </c>
      <c r="N18">
        <v>6077</v>
      </c>
      <c r="O18">
        <v>17</v>
      </c>
      <c r="P18" t="s">
        <v>263</v>
      </c>
      <c r="Q18" s="9">
        <v>44405000</v>
      </c>
      <c r="R18" s="9">
        <v>66210475</v>
      </c>
      <c r="S18" s="9">
        <v>62926300</v>
      </c>
      <c r="T18" s="9">
        <v>62926300</v>
      </c>
      <c r="U18" s="9">
        <v>3284175</v>
      </c>
      <c r="V18" s="9">
        <v>62926300</v>
      </c>
      <c r="W18" s="9">
        <v>0</v>
      </c>
      <c r="X18" s="9">
        <v>3284175</v>
      </c>
      <c r="Y18" s="9">
        <v>0</v>
      </c>
      <c r="Z18" s="9">
        <v>62926300</v>
      </c>
      <c r="AA18" s="9">
        <v>0</v>
      </c>
      <c r="AB18" s="9" t="s">
        <v>54</v>
      </c>
      <c r="AC18" s="9" t="s">
        <v>55</v>
      </c>
      <c r="AD18" s="9" t="s">
        <v>56</v>
      </c>
      <c r="AE18" s="9" t="s">
        <v>56</v>
      </c>
      <c r="AF18" s="9" t="s">
        <v>56</v>
      </c>
      <c r="AG18" s="9" t="s">
        <v>56</v>
      </c>
      <c r="AH18" s="9" t="s">
        <v>57</v>
      </c>
      <c r="AI18">
        <v>1</v>
      </c>
    </row>
    <row r="19" spans="1:35">
      <c r="A19" t="s">
        <v>41</v>
      </c>
      <c r="B19" t="s">
        <v>42</v>
      </c>
      <c r="C19" t="s">
        <v>43</v>
      </c>
      <c r="D19" t="s">
        <v>44</v>
      </c>
      <c r="E19" t="s">
        <v>236</v>
      </c>
      <c r="F19" t="s">
        <v>264</v>
      </c>
      <c r="G19" t="s">
        <v>46</v>
      </c>
      <c r="H19" t="s">
        <v>47</v>
      </c>
      <c r="I19" t="s">
        <v>48</v>
      </c>
      <c r="J19" t="s">
        <v>49</v>
      </c>
      <c r="K19" t="s">
        <v>98</v>
      </c>
      <c r="L19" t="s">
        <v>265</v>
      </c>
      <c r="M19" t="s">
        <v>266</v>
      </c>
      <c r="N19">
        <v>6078</v>
      </c>
      <c r="O19">
        <v>18</v>
      </c>
      <c r="P19" t="s">
        <v>267</v>
      </c>
      <c r="Q19" s="9">
        <v>50000000</v>
      </c>
      <c r="R19" s="9">
        <v>46365809</v>
      </c>
      <c r="S19" s="9">
        <v>46365809</v>
      </c>
      <c r="T19" s="9">
        <v>46365809</v>
      </c>
      <c r="U19" s="9">
        <v>0</v>
      </c>
      <c r="V19" s="9">
        <v>46365809</v>
      </c>
      <c r="W19" s="9">
        <v>0</v>
      </c>
      <c r="X19" s="9">
        <v>0</v>
      </c>
      <c r="Y19" s="9">
        <v>0</v>
      </c>
      <c r="Z19" s="9">
        <v>46365809</v>
      </c>
      <c r="AA19" s="9">
        <v>0</v>
      </c>
      <c r="AB19" s="9" t="s">
        <v>54</v>
      </c>
      <c r="AC19" s="9" t="s">
        <v>55</v>
      </c>
      <c r="AD19" s="9" t="s">
        <v>56</v>
      </c>
      <c r="AE19" s="9" t="s">
        <v>56</v>
      </c>
      <c r="AF19" s="9" t="s">
        <v>56</v>
      </c>
      <c r="AG19" s="9" t="s">
        <v>56</v>
      </c>
      <c r="AH19" s="9" t="s">
        <v>57</v>
      </c>
      <c r="AI19">
        <v>1</v>
      </c>
    </row>
    <row r="20" spans="1:35">
      <c r="A20" t="s">
        <v>41</v>
      </c>
      <c r="B20" t="s">
        <v>42</v>
      </c>
      <c r="C20" t="s">
        <v>43</v>
      </c>
      <c r="D20" t="s">
        <v>44</v>
      </c>
      <c r="E20" t="s">
        <v>236</v>
      </c>
      <c r="F20" t="s">
        <v>264</v>
      </c>
      <c r="G20" t="s">
        <v>46</v>
      </c>
      <c r="H20" t="s">
        <v>47</v>
      </c>
      <c r="I20" t="s">
        <v>48</v>
      </c>
      <c r="J20" t="s">
        <v>49</v>
      </c>
      <c r="K20" t="s">
        <v>98</v>
      </c>
      <c r="L20" t="s">
        <v>265</v>
      </c>
      <c r="M20" t="s">
        <v>268</v>
      </c>
      <c r="N20">
        <v>6079</v>
      </c>
      <c r="O20">
        <v>19</v>
      </c>
      <c r="P20" t="s">
        <v>269</v>
      </c>
      <c r="Q20" s="9">
        <v>60000000</v>
      </c>
      <c r="R20" s="9">
        <v>42396678</v>
      </c>
      <c r="S20" s="9">
        <v>41163752</v>
      </c>
      <c r="T20" s="9">
        <v>41163752</v>
      </c>
      <c r="U20" s="9">
        <v>1232926</v>
      </c>
      <c r="V20" s="9">
        <v>41163752</v>
      </c>
      <c r="W20" s="9">
        <v>0</v>
      </c>
      <c r="X20" s="9">
        <v>1232926</v>
      </c>
      <c r="Y20" s="9">
        <v>0</v>
      </c>
      <c r="Z20" s="9">
        <v>41163752</v>
      </c>
      <c r="AA20" s="9">
        <v>0</v>
      </c>
      <c r="AB20" s="9" t="s">
        <v>54</v>
      </c>
      <c r="AC20" s="9" t="s">
        <v>55</v>
      </c>
      <c r="AD20" s="9" t="s">
        <v>56</v>
      </c>
      <c r="AE20" s="9" t="s">
        <v>56</v>
      </c>
      <c r="AF20" s="9" t="s">
        <v>56</v>
      </c>
      <c r="AG20" s="9" t="s">
        <v>56</v>
      </c>
      <c r="AH20" s="9" t="s">
        <v>57</v>
      </c>
      <c r="AI20">
        <v>1</v>
      </c>
    </row>
    <row r="21" spans="1:35">
      <c r="A21" t="s">
        <v>41</v>
      </c>
      <c r="B21" t="s">
        <v>42</v>
      </c>
      <c r="C21" t="s">
        <v>43</v>
      </c>
      <c r="D21" t="s">
        <v>44</v>
      </c>
      <c r="E21" t="s">
        <v>236</v>
      </c>
      <c r="F21" t="s">
        <v>264</v>
      </c>
      <c r="G21" t="s">
        <v>46</v>
      </c>
      <c r="H21" t="s">
        <v>47</v>
      </c>
      <c r="I21" t="s">
        <v>48</v>
      </c>
      <c r="J21" t="s">
        <v>49</v>
      </c>
      <c r="K21" t="s">
        <v>98</v>
      </c>
      <c r="L21" t="s">
        <v>265</v>
      </c>
      <c r="M21" t="s">
        <v>270</v>
      </c>
      <c r="N21">
        <v>6080</v>
      </c>
      <c r="O21">
        <v>20</v>
      </c>
      <c r="P21" t="s">
        <v>271</v>
      </c>
      <c r="Q21" s="9">
        <v>150000000</v>
      </c>
      <c r="R21" s="9">
        <v>11756525</v>
      </c>
      <c r="S21" s="9">
        <v>11756525</v>
      </c>
      <c r="T21" s="9">
        <v>11756525</v>
      </c>
      <c r="U21" s="9">
        <v>0</v>
      </c>
      <c r="V21" s="9">
        <v>11756525</v>
      </c>
      <c r="W21" s="9">
        <v>0</v>
      </c>
      <c r="X21" s="9">
        <v>0</v>
      </c>
      <c r="Y21" s="9">
        <v>0</v>
      </c>
      <c r="Z21" s="9">
        <v>11756525</v>
      </c>
      <c r="AA21" s="9">
        <v>0</v>
      </c>
      <c r="AB21" s="9" t="s">
        <v>54</v>
      </c>
      <c r="AC21" s="9" t="s">
        <v>55</v>
      </c>
      <c r="AD21" s="9" t="s">
        <v>56</v>
      </c>
      <c r="AE21" s="9" t="s">
        <v>56</v>
      </c>
      <c r="AF21" s="9" t="s">
        <v>56</v>
      </c>
      <c r="AG21" s="9" t="s">
        <v>56</v>
      </c>
      <c r="AH21" s="9" t="s">
        <v>57</v>
      </c>
      <c r="AI21">
        <v>1</v>
      </c>
    </row>
    <row r="22" spans="1:35">
      <c r="A22" t="s">
        <v>41</v>
      </c>
      <c r="B22" t="s">
        <v>42</v>
      </c>
      <c r="C22" t="s">
        <v>43</v>
      </c>
      <c r="D22" t="s">
        <v>44</v>
      </c>
      <c r="E22" t="s">
        <v>236</v>
      </c>
      <c r="F22" t="s">
        <v>272</v>
      </c>
      <c r="G22" t="s">
        <v>46</v>
      </c>
      <c r="H22" t="s">
        <v>47</v>
      </c>
      <c r="I22" t="s">
        <v>48</v>
      </c>
      <c r="J22" t="s">
        <v>49</v>
      </c>
      <c r="K22" t="s">
        <v>98</v>
      </c>
      <c r="L22" t="s">
        <v>273</v>
      </c>
      <c r="M22" t="s">
        <v>274</v>
      </c>
      <c r="N22">
        <v>6081</v>
      </c>
      <c r="O22">
        <v>21</v>
      </c>
      <c r="P22" t="s">
        <v>275</v>
      </c>
      <c r="Q22" s="9">
        <v>20000000</v>
      </c>
      <c r="R22" s="9">
        <v>14037690</v>
      </c>
      <c r="S22" s="9">
        <v>8984950</v>
      </c>
      <c r="T22" s="9">
        <v>8984950</v>
      </c>
      <c r="U22" s="9">
        <v>5052740</v>
      </c>
      <c r="V22" s="9">
        <v>8984950</v>
      </c>
      <c r="W22" s="9">
        <v>0</v>
      </c>
      <c r="X22" s="9">
        <v>5052740</v>
      </c>
      <c r="Y22" s="9">
        <v>0</v>
      </c>
      <c r="Z22" s="9">
        <v>8984950</v>
      </c>
      <c r="AA22" s="9">
        <v>0</v>
      </c>
      <c r="AB22" s="9" t="s">
        <v>54</v>
      </c>
      <c r="AC22" s="9" t="s">
        <v>55</v>
      </c>
      <c r="AD22" s="9" t="s">
        <v>56</v>
      </c>
      <c r="AE22" s="9" t="s">
        <v>56</v>
      </c>
      <c r="AF22" s="9" t="s">
        <v>56</v>
      </c>
      <c r="AG22" s="9" t="s">
        <v>56</v>
      </c>
      <c r="AH22" s="9" t="s">
        <v>57</v>
      </c>
      <c r="AI22">
        <v>1</v>
      </c>
    </row>
    <row r="23" spans="1:35">
      <c r="A23" t="s">
        <v>41</v>
      </c>
      <c r="B23" t="s">
        <v>42</v>
      </c>
      <c r="C23" t="s">
        <v>43</v>
      </c>
      <c r="D23" t="s">
        <v>44</v>
      </c>
      <c r="E23" t="s">
        <v>236</v>
      </c>
      <c r="F23" t="s">
        <v>272</v>
      </c>
      <c r="G23" t="s">
        <v>46</v>
      </c>
      <c r="H23" t="s">
        <v>47</v>
      </c>
      <c r="I23" t="s">
        <v>48</v>
      </c>
      <c r="J23" t="s">
        <v>49</v>
      </c>
      <c r="K23" t="s">
        <v>98</v>
      </c>
      <c r="L23" t="s">
        <v>273</v>
      </c>
      <c r="M23" t="s">
        <v>276</v>
      </c>
      <c r="N23">
        <v>6082</v>
      </c>
      <c r="O23">
        <v>22</v>
      </c>
      <c r="P23" t="s">
        <v>277</v>
      </c>
      <c r="Q23" s="9">
        <v>85000000</v>
      </c>
      <c r="R23" s="9">
        <v>100000000</v>
      </c>
      <c r="S23" s="9">
        <v>12283567</v>
      </c>
      <c r="T23" s="9">
        <v>18487614</v>
      </c>
      <c r="U23" s="9">
        <v>81512386</v>
      </c>
      <c r="V23" s="9">
        <v>18487614</v>
      </c>
      <c r="W23" s="9">
        <v>6204047</v>
      </c>
      <c r="X23" s="9">
        <v>87716433</v>
      </c>
      <c r="Y23" s="9">
        <v>0</v>
      </c>
      <c r="Z23" s="9">
        <v>4078843</v>
      </c>
      <c r="AA23" s="9">
        <v>8204724</v>
      </c>
      <c r="AB23" s="9" t="s">
        <v>54</v>
      </c>
      <c r="AC23" s="9" t="s">
        <v>55</v>
      </c>
      <c r="AD23" s="9" t="s">
        <v>56</v>
      </c>
      <c r="AE23" s="9" t="s">
        <v>56</v>
      </c>
      <c r="AF23" s="9" t="s">
        <v>56</v>
      </c>
      <c r="AG23" s="9" t="s">
        <v>56</v>
      </c>
      <c r="AH23" s="9" t="s">
        <v>57</v>
      </c>
      <c r="AI23">
        <v>1</v>
      </c>
    </row>
    <row r="24" spans="1:35">
      <c r="A24" t="s">
        <v>41</v>
      </c>
      <c r="B24" t="s">
        <v>42</v>
      </c>
      <c r="C24" t="s">
        <v>43</v>
      </c>
      <c r="D24" t="s">
        <v>44</v>
      </c>
      <c r="E24" t="s">
        <v>236</v>
      </c>
      <c r="F24" t="s">
        <v>272</v>
      </c>
      <c r="G24" t="s">
        <v>46</v>
      </c>
      <c r="H24" t="s">
        <v>47</v>
      </c>
      <c r="I24" t="s">
        <v>48</v>
      </c>
      <c r="J24" t="s">
        <v>49</v>
      </c>
      <c r="K24" t="s">
        <v>98</v>
      </c>
      <c r="L24" t="s">
        <v>273</v>
      </c>
      <c r="M24" t="s">
        <v>278</v>
      </c>
      <c r="N24">
        <v>6083</v>
      </c>
      <c r="O24">
        <v>23</v>
      </c>
      <c r="P24" t="s">
        <v>279</v>
      </c>
      <c r="Q24" s="9">
        <v>5000000</v>
      </c>
      <c r="R24" s="9">
        <v>5000000</v>
      </c>
      <c r="S24" s="9">
        <v>0</v>
      </c>
      <c r="T24" s="9">
        <v>4930000</v>
      </c>
      <c r="U24" s="9">
        <v>70000</v>
      </c>
      <c r="V24" s="9">
        <v>4930000</v>
      </c>
      <c r="W24" s="9">
        <v>4930000</v>
      </c>
      <c r="X24" s="9">
        <v>5000000</v>
      </c>
      <c r="Y24" s="9">
        <v>0</v>
      </c>
      <c r="Z24" s="9">
        <v>0</v>
      </c>
      <c r="AA24" s="9">
        <v>0</v>
      </c>
      <c r="AB24" s="9" t="s">
        <v>54</v>
      </c>
      <c r="AC24" s="9" t="s">
        <v>55</v>
      </c>
      <c r="AD24" s="9" t="s">
        <v>56</v>
      </c>
      <c r="AE24" s="9" t="s">
        <v>56</v>
      </c>
      <c r="AF24" s="9" t="s">
        <v>56</v>
      </c>
      <c r="AG24" s="9" t="s">
        <v>56</v>
      </c>
      <c r="AH24" s="9" t="s">
        <v>57</v>
      </c>
      <c r="AI24">
        <v>1</v>
      </c>
    </row>
    <row r="25" spans="1:35">
      <c r="A25" t="s">
        <v>41</v>
      </c>
      <c r="B25" t="s">
        <v>42</v>
      </c>
      <c r="C25" t="s">
        <v>43</v>
      </c>
      <c r="D25" t="s">
        <v>44</v>
      </c>
      <c r="E25" t="s">
        <v>236</v>
      </c>
      <c r="F25" t="s">
        <v>272</v>
      </c>
      <c r="G25" t="s">
        <v>46</v>
      </c>
      <c r="H25" t="s">
        <v>47</v>
      </c>
      <c r="I25" t="s">
        <v>48</v>
      </c>
      <c r="J25" t="s">
        <v>49</v>
      </c>
      <c r="K25" t="s">
        <v>98</v>
      </c>
      <c r="L25" t="s">
        <v>273</v>
      </c>
      <c r="M25" t="s">
        <v>280</v>
      </c>
      <c r="N25">
        <v>6084</v>
      </c>
      <c r="O25">
        <v>24</v>
      </c>
      <c r="P25" t="s">
        <v>281</v>
      </c>
      <c r="Q25" s="9">
        <v>30000000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 t="s">
        <v>54</v>
      </c>
      <c r="AC25" s="9" t="s">
        <v>55</v>
      </c>
      <c r="AD25" s="9" t="s">
        <v>56</v>
      </c>
      <c r="AE25" s="9" t="s">
        <v>56</v>
      </c>
      <c r="AF25" s="9" t="s">
        <v>56</v>
      </c>
      <c r="AG25" s="9" t="s">
        <v>56</v>
      </c>
      <c r="AH25" s="9" t="s">
        <v>57</v>
      </c>
      <c r="AI25">
        <v>1</v>
      </c>
    </row>
    <row r="26" spans="1:35">
      <c r="A26" t="s">
        <v>41</v>
      </c>
      <c r="B26" t="s">
        <v>42</v>
      </c>
      <c r="C26" t="s">
        <v>43</v>
      </c>
      <c r="D26" t="s">
        <v>44</v>
      </c>
      <c r="E26" t="s">
        <v>236</v>
      </c>
      <c r="F26" t="s">
        <v>272</v>
      </c>
      <c r="G26" t="s">
        <v>46</v>
      </c>
      <c r="H26" t="s">
        <v>47</v>
      </c>
      <c r="I26" t="s">
        <v>48</v>
      </c>
      <c r="J26" t="s">
        <v>49</v>
      </c>
      <c r="K26" t="s">
        <v>98</v>
      </c>
      <c r="L26" t="s">
        <v>273</v>
      </c>
      <c r="M26" t="s">
        <v>282</v>
      </c>
      <c r="N26">
        <v>6085</v>
      </c>
      <c r="O26">
        <v>25</v>
      </c>
      <c r="P26" t="s">
        <v>283</v>
      </c>
      <c r="Q26" s="9">
        <v>132200000</v>
      </c>
      <c r="R26" s="9">
        <v>50000000</v>
      </c>
      <c r="S26" s="9">
        <v>15001032</v>
      </c>
      <c r="T26" s="9">
        <v>15001032</v>
      </c>
      <c r="U26" s="9">
        <v>34998968</v>
      </c>
      <c r="V26" s="9">
        <v>15001032</v>
      </c>
      <c r="W26" s="9">
        <v>0</v>
      </c>
      <c r="X26" s="9">
        <v>34998968</v>
      </c>
      <c r="Y26" s="9">
        <v>0</v>
      </c>
      <c r="Z26" s="9">
        <v>15001032</v>
      </c>
      <c r="AA26" s="9">
        <v>0</v>
      </c>
      <c r="AB26" s="9" t="s">
        <v>54</v>
      </c>
      <c r="AC26" s="9" t="s">
        <v>55</v>
      </c>
      <c r="AD26" s="9" t="s">
        <v>56</v>
      </c>
      <c r="AE26" s="9" t="s">
        <v>56</v>
      </c>
      <c r="AF26" s="9" t="s">
        <v>56</v>
      </c>
      <c r="AG26" s="9" t="s">
        <v>56</v>
      </c>
      <c r="AH26" s="9" t="s">
        <v>57</v>
      </c>
      <c r="AI26">
        <v>1</v>
      </c>
    </row>
    <row r="27" spans="1:35">
      <c r="A27" t="s">
        <v>41</v>
      </c>
      <c r="B27" t="s">
        <v>42</v>
      </c>
      <c r="C27" t="s">
        <v>43</v>
      </c>
      <c r="D27" t="s">
        <v>44</v>
      </c>
      <c r="E27" t="s">
        <v>236</v>
      </c>
      <c r="F27" t="s">
        <v>272</v>
      </c>
      <c r="G27" t="s">
        <v>46</v>
      </c>
      <c r="H27" t="s">
        <v>47</v>
      </c>
      <c r="I27" t="s">
        <v>48</v>
      </c>
      <c r="J27" t="s">
        <v>49</v>
      </c>
      <c r="K27" t="s">
        <v>98</v>
      </c>
      <c r="L27" t="s">
        <v>273</v>
      </c>
      <c r="M27" t="s">
        <v>284</v>
      </c>
      <c r="N27">
        <v>6086</v>
      </c>
      <c r="O27">
        <v>26</v>
      </c>
      <c r="P27" t="s">
        <v>285</v>
      </c>
      <c r="Q27" s="9">
        <v>67800000</v>
      </c>
      <c r="R27" s="9">
        <v>28100000</v>
      </c>
      <c r="S27" s="9">
        <v>7505899</v>
      </c>
      <c r="T27" s="9">
        <v>7505899</v>
      </c>
      <c r="U27" s="9">
        <v>20594101</v>
      </c>
      <c r="V27" s="9">
        <v>7505899</v>
      </c>
      <c r="W27" s="9">
        <v>0</v>
      </c>
      <c r="X27" s="9">
        <v>20594101</v>
      </c>
      <c r="Y27" s="9">
        <v>0</v>
      </c>
      <c r="Z27" s="9">
        <v>7505899</v>
      </c>
      <c r="AA27" s="9">
        <v>0</v>
      </c>
      <c r="AB27" s="9" t="s">
        <v>54</v>
      </c>
      <c r="AC27" s="9" t="s">
        <v>55</v>
      </c>
      <c r="AD27" s="9" t="s">
        <v>56</v>
      </c>
      <c r="AE27" s="9" t="s">
        <v>56</v>
      </c>
      <c r="AF27" s="9" t="s">
        <v>56</v>
      </c>
      <c r="AG27" s="9" t="s">
        <v>56</v>
      </c>
      <c r="AH27" s="9" t="s">
        <v>57</v>
      </c>
      <c r="AI27">
        <v>1</v>
      </c>
    </row>
    <row r="28" spans="1:35">
      <c r="A28" t="s">
        <v>41</v>
      </c>
      <c r="B28" t="s">
        <v>42</v>
      </c>
      <c r="C28" t="s">
        <v>43</v>
      </c>
      <c r="D28" t="s">
        <v>44</v>
      </c>
      <c r="E28" t="s">
        <v>236</v>
      </c>
      <c r="F28" t="s">
        <v>272</v>
      </c>
      <c r="G28" t="s">
        <v>46</v>
      </c>
      <c r="H28" t="s">
        <v>47</v>
      </c>
      <c r="I28" t="s">
        <v>48</v>
      </c>
      <c r="J28" t="s">
        <v>49</v>
      </c>
      <c r="K28" t="s">
        <v>98</v>
      </c>
      <c r="L28" t="s">
        <v>273</v>
      </c>
      <c r="M28" t="s">
        <v>286</v>
      </c>
      <c r="N28">
        <v>6087</v>
      </c>
      <c r="O28">
        <v>27</v>
      </c>
      <c r="P28" t="s">
        <v>287</v>
      </c>
      <c r="Q28" s="9">
        <v>12400000</v>
      </c>
      <c r="R28" s="9">
        <v>8000000</v>
      </c>
      <c r="S28" s="9">
        <v>0</v>
      </c>
      <c r="T28" s="9">
        <v>0</v>
      </c>
      <c r="U28" s="9">
        <v>8000000</v>
      </c>
      <c r="V28" s="9">
        <v>0</v>
      </c>
      <c r="W28" s="9">
        <v>0</v>
      </c>
      <c r="X28" s="9">
        <v>8000000</v>
      </c>
      <c r="Y28" s="9">
        <v>0</v>
      </c>
      <c r="Z28" s="9">
        <v>0</v>
      </c>
      <c r="AA28" s="9">
        <v>0</v>
      </c>
      <c r="AB28" s="9" t="s">
        <v>54</v>
      </c>
      <c r="AC28" s="9" t="s">
        <v>55</v>
      </c>
      <c r="AD28" s="9" t="s">
        <v>56</v>
      </c>
      <c r="AE28" s="9" t="s">
        <v>56</v>
      </c>
      <c r="AF28" s="9" t="s">
        <v>56</v>
      </c>
      <c r="AG28" s="9" t="s">
        <v>56</v>
      </c>
      <c r="AH28" s="9" t="s">
        <v>57</v>
      </c>
      <c r="AI28">
        <v>1</v>
      </c>
    </row>
    <row r="29" spans="1:35">
      <c r="A29" t="s">
        <v>41</v>
      </c>
      <c r="B29" t="s">
        <v>42</v>
      </c>
      <c r="C29" t="s">
        <v>43</v>
      </c>
      <c r="D29" t="s">
        <v>44</v>
      </c>
      <c r="E29" t="s">
        <v>236</v>
      </c>
      <c r="F29" t="s">
        <v>272</v>
      </c>
      <c r="G29" t="s">
        <v>46</v>
      </c>
      <c r="H29" t="s">
        <v>47</v>
      </c>
      <c r="I29" t="s">
        <v>48</v>
      </c>
      <c r="J29" t="s">
        <v>49</v>
      </c>
      <c r="K29" t="s">
        <v>98</v>
      </c>
      <c r="L29" t="s">
        <v>273</v>
      </c>
      <c r="M29" t="s">
        <v>288</v>
      </c>
      <c r="N29">
        <v>6088</v>
      </c>
      <c r="O29">
        <v>28</v>
      </c>
      <c r="P29" t="s">
        <v>289</v>
      </c>
      <c r="Q29" s="9">
        <v>5600000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 t="s">
        <v>54</v>
      </c>
      <c r="AC29" s="9" t="s">
        <v>55</v>
      </c>
      <c r="AD29" s="9" t="s">
        <v>56</v>
      </c>
      <c r="AE29" s="9" t="s">
        <v>56</v>
      </c>
      <c r="AF29" s="9" t="s">
        <v>56</v>
      </c>
      <c r="AG29" s="9" t="s">
        <v>56</v>
      </c>
      <c r="AH29" s="9" t="s">
        <v>57</v>
      </c>
      <c r="AI29">
        <v>1</v>
      </c>
    </row>
    <row r="30" spans="1:35">
      <c r="A30" t="s">
        <v>41</v>
      </c>
      <c r="B30" t="s">
        <v>42</v>
      </c>
      <c r="C30" t="s">
        <v>43</v>
      </c>
      <c r="D30" t="s">
        <v>44</v>
      </c>
      <c r="E30" t="s">
        <v>236</v>
      </c>
      <c r="F30" t="s">
        <v>272</v>
      </c>
      <c r="G30" t="s">
        <v>46</v>
      </c>
      <c r="H30" t="s">
        <v>47</v>
      </c>
      <c r="I30" t="s">
        <v>48</v>
      </c>
      <c r="J30" t="s">
        <v>49</v>
      </c>
      <c r="K30" t="s">
        <v>98</v>
      </c>
      <c r="L30" t="s">
        <v>273</v>
      </c>
      <c r="M30" t="s">
        <v>290</v>
      </c>
      <c r="N30">
        <v>6089</v>
      </c>
      <c r="O30">
        <v>29</v>
      </c>
      <c r="P30" t="s">
        <v>291</v>
      </c>
      <c r="Q30" s="9">
        <v>100000000</v>
      </c>
      <c r="R30" s="9">
        <v>100000000</v>
      </c>
      <c r="S30" s="9">
        <v>77454404</v>
      </c>
      <c r="T30" s="9">
        <v>77454404</v>
      </c>
      <c r="U30" s="9">
        <v>22545596</v>
      </c>
      <c r="V30" s="9">
        <v>77454404</v>
      </c>
      <c r="W30" s="9">
        <v>0</v>
      </c>
      <c r="X30" s="9">
        <v>22545596</v>
      </c>
      <c r="Y30" s="9">
        <v>0</v>
      </c>
      <c r="Z30" s="9">
        <v>77275158</v>
      </c>
      <c r="AA30" s="9">
        <v>179246</v>
      </c>
      <c r="AB30" s="9" t="s">
        <v>54</v>
      </c>
      <c r="AC30" s="9" t="s">
        <v>55</v>
      </c>
      <c r="AD30" s="9" t="s">
        <v>56</v>
      </c>
      <c r="AE30" s="9" t="s">
        <v>56</v>
      </c>
      <c r="AF30" s="9" t="s">
        <v>56</v>
      </c>
      <c r="AG30" s="9" t="s">
        <v>56</v>
      </c>
      <c r="AH30" s="9" t="s">
        <v>57</v>
      </c>
      <c r="AI30">
        <v>1</v>
      </c>
    </row>
    <row r="31" spans="1:35">
      <c r="A31" t="s">
        <v>41</v>
      </c>
      <c r="B31" t="s">
        <v>42</v>
      </c>
      <c r="C31" t="s">
        <v>43</v>
      </c>
      <c r="D31" t="s">
        <v>44</v>
      </c>
      <c r="E31" t="s">
        <v>236</v>
      </c>
      <c r="F31" t="s">
        <v>272</v>
      </c>
      <c r="G31" t="s">
        <v>46</v>
      </c>
      <c r="H31" t="s">
        <v>47</v>
      </c>
      <c r="I31" t="s">
        <v>48</v>
      </c>
      <c r="J31" t="s">
        <v>49</v>
      </c>
      <c r="K31" t="s">
        <v>98</v>
      </c>
      <c r="L31" t="s">
        <v>273</v>
      </c>
      <c r="M31" t="s">
        <v>292</v>
      </c>
      <c r="N31">
        <v>6090</v>
      </c>
      <c r="O31">
        <v>30</v>
      </c>
      <c r="P31" t="s">
        <v>293</v>
      </c>
      <c r="Q31" s="9">
        <v>40000000</v>
      </c>
      <c r="R31" s="9">
        <v>28332200</v>
      </c>
      <c r="S31" s="9">
        <v>22317792</v>
      </c>
      <c r="T31" s="9">
        <v>22317792</v>
      </c>
      <c r="U31" s="9">
        <v>6014408</v>
      </c>
      <c r="V31" s="9">
        <v>22317792</v>
      </c>
      <c r="W31" s="9">
        <v>0</v>
      </c>
      <c r="X31" s="9">
        <v>6014408</v>
      </c>
      <c r="Y31" s="9">
        <v>0</v>
      </c>
      <c r="Z31" s="9">
        <v>20201952</v>
      </c>
      <c r="AA31" s="9">
        <v>2115840</v>
      </c>
      <c r="AB31" s="9" t="s">
        <v>54</v>
      </c>
      <c r="AC31" s="9" t="s">
        <v>55</v>
      </c>
      <c r="AD31" s="9" t="s">
        <v>56</v>
      </c>
      <c r="AE31" s="9" t="s">
        <v>56</v>
      </c>
      <c r="AF31" s="9" t="s">
        <v>56</v>
      </c>
      <c r="AG31" s="9" t="s">
        <v>56</v>
      </c>
      <c r="AH31" s="9" t="s">
        <v>57</v>
      </c>
      <c r="AI31">
        <v>1</v>
      </c>
    </row>
    <row r="32" spans="1:35">
      <c r="A32" t="s">
        <v>41</v>
      </c>
      <c r="B32" t="s">
        <v>42</v>
      </c>
      <c r="C32" t="s">
        <v>43</v>
      </c>
      <c r="D32" t="s">
        <v>44</v>
      </c>
      <c r="E32" t="s">
        <v>236</v>
      </c>
      <c r="F32" t="s">
        <v>272</v>
      </c>
      <c r="G32" t="s">
        <v>46</v>
      </c>
      <c r="H32" t="s">
        <v>47</v>
      </c>
      <c r="I32" t="s">
        <v>48</v>
      </c>
      <c r="J32" t="s">
        <v>49</v>
      </c>
      <c r="K32" t="s">
        <v>98</v>
      </c>
      <c r="L32" t="s">
        <v>273</v>
      </c>
      <c r="M32" t="s">
        <v>294</v>
      </c>
      <c r="N32">
        <v>6091</v>
      </c>
      <c r="O32">
        <v>31</v>
      </c>
      <c r="P32" t="s">
        <v>295</v>
      </c>
      <c r="Q32" s="9">
        <v>2650000</v>
      </c>
      <c r="R32" s="9">
        <v>150000</v>
      </c>
      <c r="S32" s="9">
        <v>149380</v>
      </c>
      <c r="T32" s="9">
        <v>149380</v>
      </c>
      <c r="U32" s="9">
        <v>620</v>
      </c>
      <c r="V32" s="9">
        <v>149380</v>
      </c>
      <c r="W32" s="9">
        <v>0</v>
      </c>
      <c r="X32" s="9">
        <v>620</v>
      </c>
      <c r="Y32" s="9">
        <v>0</v>
      </c>
      <c r="Z32" s="9">
        <v>149380</v>
      </c>
      <c r="AA32" s="9">
        <v>0</v>
      </c>
      <c r="AB32" s="9" t="s">
        <v>54</v>
      </c>
      <c r="AC32" s="9" t="s">
        <v>55</v>
      </c>
      <c r="AD32" s="9" t="s">
        <v>56</v>
      </c>
      <c r="AE32" s="9" t="s">
        <v>56</v>
      </c>
      <c r="AF32" s="9" t="s">
        <v>56</v>
      </c>
      <c r="AG32" s="9" t="s">
        <v>56</v>
      </c>
      <c r="AH32" s="9" t="s">
        <v>57</v>
      </c>
      <c r="AI32">
        <v>1</v>
      </c>
    </row>
    <row r="33" spans="1:35">
      <c r="A33" t="s">
        <v>41</v>
      </c>
      <c r="B33" t="s">
        <v>42</v>
      </c>
      <c r="C33" t="s">
        <v>43</v>
      </c>
      <c r="D33" t="s">
        <v>44</v>
      </c>
      <c r="E33" t="s">
        <v>236</v>
      </c>
      <c r="F33" t="s">
        <v>272</v>
      </c>
      <c r="G33" t="s">
        <v>46</v>
      </c>
      <c r="H33" t="s">
        <v>47</v>
      </c>
      <c r="I33" t="s">
        <v>48</v>
      </c>
      <c r="J33" t="s">
        <v>49</v>
      </c>
      <c r="K33" t="s">
        <v>98</v>
      </c>
      <c r="L33" t="s">
        <v>273</v>
      </c>
      <c r="M33" t="s">
        <v>296</v>
      </c>
      <c r="N33">
        <v>6092</v>
      </c>
      <c r="O33">
        <v>32</v>
      </c>
      <c r="P33" t="s">
        <v>297</v>
      </c>
      <c r="Q33" s="9">
        <v>15000000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 t="s">
        <v>54</v>
      </c>
      <c r="AC33" s="9" t="s">
        <v>55</v>
      </c>
      <c r="AD33" s="9" t="s">
        <v>56</v>
      </c>
      <c r="AE33" s="9" t="s">
        <v>56</v>
      </c>
      <c r="AF33" s="9" t="s">
        <v>56</v>
      </c>
      <c r="AG33" s="9" t="s">
        <v>56</v>
      </c>
      <c r="AH33" s="9" t="s">
        <v>57</v>
      </c>
      <c r="AI33">
        <v>1</v>
      </c>
    </row>
    <row r="34" spans="1:35">
      <c r="A34" t="s">
        <v>41</v>
      </c>
      <c r="B34" t="s">
        <v>42</v>
      </c>
      <c r="C34" t="s">
        <v>43</v>
      </c>
      <c r="D34" t="s">
        <v>44</v>
      </c>
      <c r="E34" t="s">
        <v>236</v>
      </c>
      <c r="F34" t="s">
        <v>272</v>
      </c>
      <c r="G34" t="s">
        <v>46</v>
      </c>
      <c r="H34" t="s">
        <v>47</v>
      </c>
      <c r="I34" t="s">
        <v>48</v>
      </c>
      <c r="J34" t="s">
        <v>49</v>
      </c>
      <c r="K34" t="s">
        <v>98</v>
      </c>
      <c r="L34" t="s">
        <v>273</v>
      </c>
      <c r="M34" t="s">
        <v>298</v>
      </c>
      <c r="N34">
        <v>6093</v>
      </c>
      <c r="O34">
        <v>33</v>
      </c>
      <c r="P34" t="s">
        <v>299</v>
      </c>
      <c r="Q34" s="9">
        <v>46000000</v>
      </c>
      <c r="R34" s="9">
        <v>46000000</v>
      </c>
      <c r="S34" s="9">
        <v>31000000</v>
      </c>
      <c r="T34" s="9">
        <v>31000000</v>
      </c>
      <c r="U34" s="9">
        <v>15000000</v>
      </c>
      <c r="V34" s="9">
        <v>31000000</v>
      </c>
      <c r="W34" s="9">
        <v>0</v>
      </c>
      <c r="X34" s="9">
        <v>15000000</v>
      </c>
      <c r="Y34" s="9">
        <v>0</v>
      </c>
      <c r="Z34" s="9">
        <v>31000000</v>
      </c>
      <c r="AA34" s="9">
        <v>0</v>
      </c>
      <c r="AB34" s="9" t="s">
        <v>54</v>
      </c>
      <c r="AC34" s="9" t="s">
        <v>55</v>
      </c>
      <c r="AD34" s="9" t="s">
        <v>56</v>
      </c>
      <c r="AE34" s="9" t="s">
        <v>56</v>
      </c>
      <c r="AF34" s="9" t="s">
        <v>56</v>
      </c>
      <c r="AG34" s="9" t="s">
        <v>56</v>
      </c>
      <c r="AH34" s="9" t="s">
        <v>57</v>
      </c>
      <c r="AI34">
        <v>1</v>
      </c>
    </row>
    <row r="35" spans="1:35">
      <c r="A35" t="s">
        <v>41</v>
      </c>
      <c r="B35" t="s">
        <v>42</v>
      </c>
      <c r="C35" t="s">
        <v>43</v>
      </c>
      <c r="D35" t="s">
        <v>44</v>
      </c>
      <c r="E35" t="s">
        <v>236</v>
      </c>
      <c r="F35" t="s">
        <v>300</v>
      </c>
      <c r="G35" t="s">
        <v>46</v>
      </c>
      <c r="H35" t="s">
        <v>47</v>
      </c>
      <c r="I35" t="s">
        <v>48</v>
      </c>
      <c r="J35" t="s">
        <v>49</v>
      </c>
      <c r="K35" t="s">
        <v>98</v>
      </c>
      <c r="L35" t="s">
        <v>135</v>
      </c>
      <c r="M35" t="s">
        <v>301</v>
      </c>
      <c r="N35">
        <v>6094</v>
      </c>
      <c r="O35">
        <v>34</v>
      </c>
      <c r="P35" t="s">
        <v>302</v>
      </c>
      <c r="Q35" s="9">
        <v>60000000</v>
      </c>
      <c r="R35" s="9">
        <v>55000000</v>
      </c>
      <c r="S35" s="9">
        <v>26905350</v>
      </c>
      <c r="T35" s="9">
        <v>26905350</v>
      </c>
      <c r="U35" s="9">
        <v>28094650</v>
      </c>
      <c r="V35" s="9">
        <v>26905350</v>
      </c>
      <c r="W35" s="9">
        <v>0</v>
      </c>
      <c r="X35" s="9">
        <v>28094650</v>
      </c>
      <c r="Y35" s="9">
        <v>0</v>
      </c>
      <c r="Z35" s="9">
        <v>26905350</v>
      </c>
      <c r="AA35" s="9">
        <v>0</v>
      </c>
      <c r="AB35" s="9" t="s">
        <v>54</v>
      </c>
      <c r="AC35" s="9" t="s">
        <v>55</v>
      </c>
      <c r="AD35" s="9" t="s">
        <v>56</v>
      </c>
      <c r="AE35" s="9" t="s">
        <v>56</v>
      </c>
      <c r="AF35" s="9" t="s">
        <v>56</v>
      </c>
      <c r="AG35" s="9" t="s">
        <v>56</v>
      </c>
      <c r="AH35" s="9" t="s">
        <v>57</v>
      </c>
      <c r="AI35">
        <v>1</v>
      </c>
    </row>
    <row r="36" spans="1:35">
      <c r="A36" t="s">
        <v>41</v>
      </c>
      <c r="B36" t="s">
        <v>42</v>
      </c>
      <c r="C36" t="s">
        <v>43</v>
      </c>
      <c r="D36" t="s">
        <v>44</v>
      </c>
      <c r="E36" t="s">
        <v>236</v>
      </c>
      <c r="F36" t="s">
        <v>303</v>
      </c>
      <c r="G36" t="s">
        <v>46</v>
      </c>
      <c r="H36" t="s">
        <v>47</v>
      </c>
      <c r="I36" t="s">
        <v>48</v>
      </c>
      <c r="J36" t="s">
        <v>49</v>
      </c>
      <c r="K36" t="s">
        <v>98</v>
      </c>
      <c r="L36" t="s">
        <v>304</v>
      </c>
      <c r="M36" t="s">
        <v>305</v>
      </c>
      <c r="N36">
        <v>6095</v>
      </c>
      <c r="O36">
        <v>35</v>
      </c>
      <c r="P36" t="s">
        <v>306</v>
      </c>
      <c r="Q36" s="9">
        <v>50000000</v>
      </c>
      <c r="R36" s="9">
        <v>50000000</v>
      </c>
      <c r="S36" s="9">
        <v>34850274</v>
      </c>
      <c r="T36" s="9">
        <v>34850274</v>
      </c>
      <c r="U36" s="9">
        <v>15149726</v>
      </c>
      <c r="V36" s="9">
        <v>34850274</v>
      </c>
      <c r="W36" s="9">
        <v>0</v>
      </c>
      <c r="X36" s="9">
        <v>15149726</v>
      </c>
      <c r="Y36" s="9">
        <v>0</v>
      </c>
      <c r="Z36" s="9">
        <v>31852463</v>
      </c>
      <c r="AA36" s="9">
        <v>2997811</v>
      </c>
      <c r="AB36" s="9" t="s">
        <v>54</v>
      </c>
      <c r="AC36" s="9" t="s">
        <v>55</v>
      </c>
      <c r="AD36" s="9" t="s">
        <v>56</v>
      </c>
      <c r="AE36" s="9" t="s">
        <v>56</v>
      </c>
      <c r="AF36" s="9" t="s">
        <v>56</v>
      </c>
      <c r="AG36" s="9" t="s">
        <v>56</v>
      </c>
      <c r="AH36" s="9" t="s">
        <v>57</v>
      </c>
      <c r="AI36">
        <v>1</v>
      </c>
    </row>
    <row r="37" spans="1:35">
      <c r="A37" t="s">
        <v>41</v>
      </c>
      <c r="B37" t="s">
        <v>42</v>
      </c>
      <c r="C37" t="s">
        <v>43</v>
      </c>
      <c r="D37" t="s">
        <v>44</v>
      </c>
      <c r="E37" t="s">
        <v>236</v>
      </c>
      <c r="F37" t="s">
        <v>307</v>
      </c>
      <c r="G37" t="s">
        <v>46</v>
      </c>
      <c r="H37" t="s">
        <v>47</v>
      </c>
      <c r="I37" t="s">
        <v>48</v>
      </c>
      <c r="J37" t="s">
        <v>49</v>
      </c>
      <c r="K37" t="s">
        <v>98</v>
      </c>
      <c r="L37" t="s">
        <v>308</v>
      </c>
      <c r="M37" t="s">
        <v>309</v>
      </c>
      <c r="N37">
        <v>6096</v>
      </c>
      <c r="O37">
        <v>36</v>
      </c>
      <c r="P37" t="s">
        <v>310</v>
      </c>
      <c r="Q37" s="9">
        <v>30000000</v>
      </c>
      <c r="R37" s="9">
        <v>10000000</v>
      </c>
      <c r="S37" s="9">
        <v>0</v>
      </c>
      <c r="T37" s="9">
        <v>0</v>
      </c>
      <c r="U37" s="9">
        <v>10000000</v>
      </c>
      <c r="V37" s="9">
        <v>0</v>
      </c>
      <c r="W37" s="9">
        <v>0</v>
      </c>
      <c r="X37" s="9">
        <v>10000000</v>
      </c>
      <c r="Y37" s="9">
        <v>0</v>
      </c>
      <c r="Z37" s="9">
        <v>0</v>
      </c>
      <c r="AA37" s="9">
        <v>0</v>
      </c>
      <c r="AB37" s="9" t="s">
        <v>54</v>
      </c>
      <c r="AC37" s="9" t="s">
        <v>55</v>
      </c>
      <c r="AD37" s="9" t="s">
        <v>56</v>
      </c>
      <c r="AE37" s="9" t="s">
        <v>56</v>
      </c>
      <c r="AF37" s="9" t="s">
        <v>56</v>
      </c>
      <c r="AG37" s="9" t="s">
        <v>56</v>
      </c>
      <c r="AH37" s="9" t="s">
        <v>57</v>
      </c>
      <c r="AI37">
        <v>1</v>
      </c>
    </row>
    <row r="38" spans="1:35">
      <c r="A38" t="s">
        <v>41</v>
      </c>
      <c r="B38" t="s">
        <v>42</v>
      </c>
      <c r="C38" t="s">
        <v>43</v>
      </c>
      <c r="D38" t="s">
        <v>44</v>
      </c>
      <c r="E38" t="s">
        <v>236</v>
      </c>
      <c r="F38" t="s">
        <v>307</v>
      </c>
      <c r="G38" t="s">
        <v>46</v>
      </c>
      <c r="H38" t="s">
        <v>47</v>
      </c>
      <c r="I38" t="s">
        <v>48</v>
      </c>
      <c r="J38" t="s">
        <v>49</v>
      </c>
      <c r="K38" t="s">
        <v>98</v>
      </c>
      <c r="L38" t="s">
        <v>308</v>
      </c>
      <c r="M38" t="s">
        <v>311</v>
      </c>
      <c r="N38">
        <v>6097</v>
      </c>
      <c r="O38">
        <v>37</v>
      </c>
      <c r="P38" t="s">
        <v>312</v>
      </c>
      <c r="Q38" s="9">
        <v>24000000</v>
      </c>
      <c r="R38" s="9">
        <v>10054710</v>
      </c>
      <c r="S38" s="9">
        <v>2880589</v>
      </c>
      <c r="T38" s="9">
        <v>2880589</v>
      </c>
      <c r="U38" s="9">
        <v>7174121</v>
      </c>
      <c r="V38" s="9">
        <v>2880589</v>
      </c>
      <c r="W38" s="9">
        <v>0</v>
      </c>
      <c r="X38" s="9">
        <v>7174121</v>
      </c>
      <c r="Y38" s="9">
        <v>0</v>
      </c>
      <c r="Z38" s="9">
        <v>2880589</v>
      </c>
      <c r="AA38" s="9">
        <v>0</v>
      </c>
      <c r="AB38" s="9" t="s">
        <v>54</v>
      </c>
      <c r="AC38" s="9" t="s">
        <v>55</v>
      </c>
      <c r="AD38" s="9" t="s">
        <v>56</v>
      </c>
      <c r="AE38" s="9" t="s">
        <v>56</v>
      </c>
      <c r="AF38" s="9" t="s">
        <v>56</v>
      </c>
      <c r="AG38" s="9" t="s">
        <v>56</v>
      </c>
      <c r="AH38" s="9" t="s">
        <v>57</v>
      </c>
      <c r="AI38">
        <v>1</v>
      </c>
    </row>
    <row r="39" spans="1:35">
      <c r="A39" t="s">
        <v>41</v>
      </c>
      <c r="B39" t="s">
        <v>42</v>
      </c>
      <c r="C39" t="s">
        <v>43</v>
      </c>
      <c r="D39" t="s">
        <v>149</v>
      </c>
      <c r="E39" t="s">
        <v>264</v>
      </c>
      <c r="F39" t="s">
        <v>313</v>
      </c>
      <c r="G39" t="s">
        <v>46</v>
      </c>
      <c r="H39" t="s">
        <v>47</v>
      </c>
      <c r="I39" t="s">
        <v>48</v>
      </c>
      <c r="J39" t="s">
        <v>152</v>
      </c>
      <c r="K39" t="s">
        <v>153</v>
      </c>
      <c r="L39" t="s">
        <v>314</v>
      </c>
      <c r="M39" t="s">
        <v>315</v>
      </c>
      <c r="N39">
        <v>6098</v>
      </c>
      <c r="O39">
        <v>38</v>
      </c>
      <c r="P39" t="s">
        <v>316</v>
      </c>
      <c r="Q39" s="9">
        <v>685849000</v>
      </c>
      <c r="R39" s="9">
        <v>685849000</v>
      </c>
      <c r="S39" s="9">
        <v>685849000</v>
      </c>
      <c r="T39" s="9">
        <v>685849000</v>
      </c>
      <c r="U39" s="9">
        <v>0</v>
      </c>
      <c r="V39" s="9">
        <v>685849000</v>
      </c>
      <c r="W39" s="9">
        <v>0</v>
      </c>
      <c r="X39" s="9">
        <v>0</v>
      </c>
      <c r="Y39" s="9">
        <v>0</v>
      </c>
      <c r="Z39" s="9">
        <v>676599000</v>
      </c>
      <c r="AA39" s="9">
        <v>9250000</v>
      </c>
      <c r="AB39" s="9" t="s">
        <v>54</v>
      </c>
      <c r="AC39" s="9" t="s">
        <v>55</v>
      </c>
      <c r="AD39" s="9" t="s">
        <v>56</v>
      </c>
      <c r="AE39" s="9" t="s">
        <v>56</v>
      </c>
      <c r="AF39" s="9" t="s">
        <v>56</v>
      </c>
      <c r="AG39" s="9" t="s">
        <v>56</v>
      </c>
      <c r="AH39" s="9" t="s">
        <v>57</v>
      </c>
      <c r="AI39">
        <v>1</v>
      </c>
    </row>
    <row r="40" spans="1:35">
      <c r="A40" t="s">
        <v>41</v>
      </c>
      <c r="B40" t="s">
        <v>42</v>
      </c>
      <c r="C40" t="s">
        <v>43</v>
      </c>
      <c r="D40" t="s">
        <v>149</v>
      </c>
      <c r="E40" t="s">
        <v>264</v>
      </c>
      <c r="F40" t="s">
        <v>313</v>
      </c>
      <c r="G40" t="s">
        <v>46</v>
      </c>
      <c r="H40" t="s">
        <v>47</v>
      </c>
      <c r="I40" t="s">
        <v>48</v>
      </c>
      <c r="J40" t="s">
        <v>152</v>
      </c>
      <c r="K40" t="s">
        <v>153</v>
      </c>
      <c r="L40" t="s">
        <v>314</v>
      </c>
      <c r="M40" t="s">
        <v>317</v>
      </c>
      <c r="N40">
        <v>6099</v>
      </c>
      <c r="O40">
        <v>39</v>
      </c>
      <c r="P40" t="s">
        <v>318</v>
      </c>
      <c r="Q40" s="9">
        <v>60000000</v>
      </c>
      <c r="R40" s="9">
        <v>90000000</v>
      </c>
      <c r="S40" s="9">
        <v>90000000</v>
      </c>
      <c r="T40" s="9">
        <v>90000000</v>
      </c>
      <c r="U40" s="9">
        <v>0</v>
      </c>
      <c r="V40" s="9">
        <v>90000000</v>
      </c>
      <c r="W40" s="9">
        <v>0</v>
      </c>
      <c r="X40" s="9">
        <v>0</v>
      </c>
      <c r="Y40" s="9">
        <v>0</v>
      </c>
      <c r="Z40" s="9">
        <v>90000000</v>
      </c>
      <c r="AA40" s="9">
        <v>0</v>
      </c>
      <c r="AB40" s="9" t="s">
        <v>54</v>
      </c>
      <c r="AC40" s="9" t="s">
        <v>55</v>
      </c>
      <c r="AD40" s="9" t="s">
        <v>56</v>
      </c>
      <c r="AE40" s="9" t="s">
        <v>56</v>
      </c>
      <c r="AF40" s="9" t="s">
        <v>56</v>
      </c>
      <c r="AG40" s="9" t="s">
        <v>56</v>
      </c>
      <c r="AH40" s="9" t="s">
        <v>57</v>
      </c>
      <c r="AI40">
        <v>1</v>
      </c>
    </row>
    <row r="41" spans="1:35">
      <c r="A41" t="s">
        <v>41</v>
      </c>
      <c r="B41" t="s">
        <v>42</v>
      </c>
      <c r="C41" t="s">
        <v>43</v>
      </c>
      <c r="D41" t="s">
        <v>149</v>
      </c>
      <c r="E41" t="s">
        <v>264</v>
      </c>
      <c r="F41" t="s">
        <v>313</v>
      </c>
      <c r="G41" t="s">
        <v>46</v>
      </c>
      <c r="H41" t="s">
        <v>47</v>
      </c>
      <c r="I41" t="s">
        <v>48</v>
      </c>
      <c r="J41" t="s">
        <v>152</v>
      </c>
      <c r="K41" t="s">
        <v>153</v>
      </c>
      <c r="L41" t="s">
        <v>314</v>
      </c>
      <c r="M41" t="s">
        <v>319</v>
      </c>
      <c r="N41">
        <v>6100</v>
      </c>
      <c r="O41">
        <v>40</v>
      </c>
      <c r="P41" t="s">
        <v>320</v>
      </c>
      <c r="Q41" s="9">
        <v>803113000</v>
      </c>
      <c r="R41" s="9">
        <v>2521511017</v>
      </c>
      <c r="S41" s="9">
        <v>2391203905</v>
      </c>
      <c r="T41" s="9">
        <v>2391203905</v>
      </c>
      <c r="U41" s="9">
        <v>130307112</v>
      </c>
      <c r="V41" s="9">
        <v>2391203905</v>
      </c>
      <c r="W41" s="9">
        <v>0</v>
      </c>
      <c r="X41" s="9">
        <v>130307112</v>
      </c>
      <c r="Y41" s="9">
        <v>0</v>
      </c>
      <c r="Z41" s="9">
        <v>2173593128</v>
      </c>
      <c r="AA41" s="9">
        <v>217610777</v>
      </c>
      <c r="AB41" s="9" t="s">
        <v>54</v>
      </c>
      <c r="AC41" s="9" t="s">
        <v>55</v>
      </c>
      <c r="AD41" s="9" t="s">
        <v>56</v>
      </c>
      <c r="AE41" s="9" t="s">
        <v>56</v>
      </c>
      <c r="AF41" s="9" t="s">
        <v>56</v>
      </c>
      <c r="AG41" s="9" t="s">
        <v>56</v>
      </c>
      <c r="AH41" s="9" t="s">
        <v>57</v>
      </c>
      <c r="AI41">
        <v>1</v>
      </c>
    </row>
    <row r="42" spans="1:35">
      <c r="A42" t="s">
        <v>41</v>
      </c>
      <c r="B42" t="s">
        <v>42</v>
      </c>
      <c r="C42" t="s">
        <v>43</v>
      </c>
      <c r="D42" t="s">
        <v>149</v>
      </c>
      <c r="E42" t="s">
        <v>264</v>
      </c>
      <c r="F42" t="s">
        <v>321</v>
      </c>
      <c r="G42" t="s">
        <v>46</v>
      </c>
      <c r="H42" t="s">
        <v>47</v>
      </c>
      <c r="I42" t="s">
        <v>48</v>
      </c>
      <c r="J42" t="s">
        <v>152</v>
      </c>
      <c r="K42" t="s">
        <v>153</v>
      </c>
      <c r="L42" t="s">
        <v>322</v>
      </c>
      <c r="M42" t="s">
        <v>323</v>
      </c>
      <c r="N42">
        <v>6101</v>
      </c>
      <c r="O42">
        <v>41</v>
      </c>
      <c r="P42" t="s">
        <v>324</v>
      </c>
      <c r="Q42" s="9">
        <v>1526130000</v>
      </c>
      <c r="R42" s="9">
        <v>1785840399</v>
      </c>
      <c r="S42" s="9">
        <v>1707214815</v>
      </c>
      <c r="T42" s="9">
        <v>1778135081</v>
      </c>
      <c r="U42" s="9">
        <v>7705318</v>
      </c>
      <c r="V42" s="9">
        <v>1778135081</v>
      </c>
      <c r="W42" s="9">
        <v>70920266</v>
      </c>
      <c r="X42" s="9">
        <v>78625584</v>
      </c>
      <c r="Y42" s="9">
        <v>0</v>
      </c>
      <c r="Z42" s="9">
        <v>1625163840</v>
      </c>
      <c r="AA42" s="9">
        <v>82050975</v>
      </c>
      <c r="AB42" s="9" t="s">
        <v>54</v>
      </c>
      <c r="AC42" s="9" t="s">
        <v>55</v>
      </c>
      <c r="AD42" s="9" t="s">
        <v>56</v>
      </c>
      <c r="AE42" s="9" t="s">
        <v>56</v>
      </c>
      <c r="AF42" s="9" t="s">
        <v>56</v>
      </c>
      <c r="AG42" s="9" t="s">
        <v>56</v>
      </c>
      <c r="AH42" s="9" t="s">
        <v>57</v>
      </c>
      <c r="AI42">
        <v>1</v>
      </c>
    </row>
    <row r="43" spans="1:35">
      <c r="A43" t="s">
        <v>41</v>
      </c>
      <c r="B43" t="s">
        <v>42</v>
      </c>
      <c r="C43" t="s">
        <v>43</v>
      </c>
      <c r="D43" t="s">
        <v>149</v>
      </c>
      <c r="E43" t="s">
        <v>264</v>
      </c>
      <c r="F43" t="s">
        <v>321</v>
      </c>
      <c r="G43" t="s">
        <v>46</v>
      </c>
      <c r="H43" t="s">
        <v>47</v>
      </c>
      <c r="I43" t="s">
        <v>48</v>
      </c>
      <c r="J43" t="s">
        <v>152</v>
      </c>
      <c r="K43" t="s">
        <v>153</v>
      </c>
      <c r="L43" t="s">
        <v>322</v>
      </c>
      <c r="M43" t="s">
        <v>325</v>
      </c>
      <c r="N43">
        <v>6102</v>
      </c>
      <c r="O43">
        <v>42</v>
      </c>
      <c r="P43" t="s">
        <v>326</v>
      </c>
      <c r="Q43" s="9">
        <v>1100472000</v>
      </c>
      <c r="R43" s="9">
        <v>1561036895</v>
      </c>
      <c r="S43" s="9">
        <v>1322547559</v>
      </c>
      <c r="T43" s="9">
        <v>1431332990</v>
      </c>
      <c r="U43" s="9">
        <v>129703905</v>
      </c>
      <c r="V43" s="9">
        <v>1431332990</v>
      </c>
      <c r="W43" s="9">
        <v>108785431</v>
      </c>
      <c r="X43" s="9">
        <v>238489336</v>
      </c>
      <c r="Y43" s="9">
        <v>0</v>
      </c>
      <c r="Z43" s="9">
        <v>1021532911</v>
      </c>
      <c r="AA43" s="9">
        <v>301014648</v>
      </c>
      <c r="AB43" s="9" t="s">
        <v>54</v>
      </c>
      <c r="AC43" s="9" t="s">
        <v>55</v>
      </c>
      <c r="AD43" s="9" t="s">
        <v>56</v>
      </c>
      <c r="AE43" s="9" t="s">
        <v>56</v>
      </c>
      <c r="AF43" s="9" t="s">
        <v>56</v>
      </c>
      <c r="AG43" s="9" t="s">
        <v>56</v>
      </c>
      <c r="AH43" s="9" t="s">
        <v>57</v>
      </c>
      <c r="AI43">
        <v>1</v>
      </c>
    </row>
    <row r="44" spans="1:35">
      <c r="A44" t="s">
        <v>41</v>
      </c>
      <c r="B44" t="s">
        <v>42</v>
      </c>
      <c r="C44" t="s">
        <v>43</v>
      </c>
      <c r="D44" t="s">
        <v>149</v>
      </c>
      <c r="E44" t="s">
        <v>264</v>
      </c>
      <c r="F44" t="s">
        <v>327</v>
      </c>
      <c r="G44" t="s">
        <v>46</v>
      </c>
      <c r="H44" t="s">
        <v>47</v>
      </c>
      <c r="I44" t="s">
        <v>48</v>
      </c>
      <c r="J44" t="s">
        <v>152</v>
      </c>
      <c r="K44" t="s">
        <v>153</v>
      </c>
      <c r="L44" t="s">
        <v>328</v>
      </c>
      <c r="M44" t="s">
        <v>329</v>
      </c>
      <c r="N44">
        <v>6103</v>
      </c>
      <c r="O44">
        <v>43</v>
      </c>
      <c r="P44" t="s">
        <v>330</v>
      </c>
      <c r="Q44" s="9">
        <v>400000000</v>
      </c>
      <c r="R44" s="9">
        <v>400000000</v>
      </c>
      <c r="S44" s="9">
        <v>20000000</v>
      </c>
      <c r="T44" s="9">
        <v>400000000</v>
      </c>
      <c r="U44" s="9">
        <v>0</v>
      </c>
      <c r="V44" s="9">
        <v>400000000</v>
      </c>
      <c r="W44" s="9">
        <v>380000000</v>
      </c>
      <c r="X44" s="9">
        <v>380000000</v>
      </c>
      <c r="Y44" s="9">
        <v>0</v>
      </c>
      <c r="Z44" s="9">
        <v>20000000</v>
      </c>
      <c r="AA44" s="9">
        <v>0</v>
      </c>
      <c r="AB44" s="9" t="s">
        <v>54</v>
      </c>
      <c r="AC44" s="9" t="s">
        <v>55</v>
      </c>
      <c r="AD44" s="9" t="s">
        <v>56</v>
      </c>
      <c r="AE44" s="9" t="s">
        <v>56</v>
      </c>
      <c r="AF44" s="9" t="s">
        <v>56</v>
      </c>
      <c r="AG44" s="9" t="s">
        <v>56</v>
      </c>
      <c r="AH44" s="9" t="s">
        <v>57</v>
      </c>
      <c r="AI44">
        <v>1</v>
      </c>
    </row>
    <row r="45" spans="1:35">
      <c r="A45" t="s">
        <v>41</v>
      </c>
      <c r="B45" t="s">
        <v>42</v>
      </c>
      <c r="C45" t="s">
        <v>43</v>
      </c>
      <c r="D45" t="s">
        <v>149</v>
      </c>
      <c r="E45" t="s">
        <v>264</v>
      </c>
      <c r="F45" t="s">
        <v>327</v>
      </c>
      <c r="G45" t="s">
        <v>46</v>
      </c>
      <c r="H45" t="s">
        <v>47</v>
      </c>
      <c r="I45" t="s">
        <v>48</v>
      </c>
      <c r="J45" t="s">
        <v>152</v>
      </c>
      <c r="K45" t="s">
        <v>153</v>
      </c>
      <c r="L45" t="s">
        <v>328</v>
      </c>
      <c r="M45" t="s">
        <v>331</v>
      </c>
      <c r="N45">
        <v>6104</v>
      </c>
      <c r="O45">
        <v>44</v>
      </c>
      <c r="P45" t="s">
        <v>332</v>
      </c>
      <c r="Q45" s="9">
        <v>300000000</v>
      </c>
      <c r="R45" s="9">
        <v>1175654183</v>
      </c>
      <c r="S45" s="9">
        <v>1143290108</v>
      </c>
      <c r="T45" s="9">
        <v>1143290108</v>
      </c>
      <c r="U45" s="9">
        <v>32364075</v>
      </c>
      <c r="V45" s="9">
        <v>1143290108</v>
      </c>
      <c r="W45" s="9">
        <v>0</v>
      </c>
      <c r="X45" s="9">
        <v>32364075</v>
      </c>
      <c r="Y45" s="9">
        <v>0</v>
      </c>
      <c r="Z45" s="9">
        <v>964804996</v>
      </c>
      <c r="AA45" s="9">
        <v>178485112</v>
      </c>
      <c r="AB45" s="9" t="s">
        <v>54</v>
      </c>
      <c r="AC45" s="9" t="s">
        <v>55</v>
      </c>
      <c r="AD45" s="9" t="s">
        <v>56</v>
      </c>
      <c r="AE45" s="9" t="s">
        <v>56</v>
      </c>
      <c r="AF45" s="9" t="s">
        <v>56</v>
      </c>
      <c r="AG45" s="9" t="s">
        <v>56</v>
      </c>
      <c r="AH45" s="9" t="s">
        <v>57</v>
      </c>
      <c r="AI45">
        <v>1</v>
      </c>
    </row>
    <row r="46" spans="1:35">
      <c r="A46" t="s">
        <v>41</v>
      </c>
      <c r="B46" t="s">
        <v>42</v>
      </c>
      <c r="C46" t="s">
        <v>43</v>
      </c>
      <c r="D46" t="s">
        <v>149</v>
      </c>
      <c r="E46" t="s">
        <v>264</v>
      </c>
      <c r="F46" t="s">
        <v>333</v>
      </c>
      <c r="G46" t="s">
        <v>46</v>
      </c>
      <c r="H46" t="s">
        <v>47</v>
      </c>
      <c r="I46" t="s">
        <v>48</v>
      </c>
      <c r="J46" t="s">
        <v>152</v>
      </c>
      <c r="K46" t="s">
        <v>153</v>
      </c>
      <c r="L46" t="s">
        <v>334</v>
      </c>
      <c r="M46" t="s">
        <v>335</v>
      </c>
      <c r="N46">
        <v>6105</v>
      </c>
      <c r="O46">
        <v>45</v>
      </c>
      <c r="P46" t="s">
        <v>336</v>
      </c>
      <c r="Q46" s="9">
        <v>262924000</v>
      </c>
      <c r="R46" s="9">
        <v>737072655</v>
      </c>
      <c r="S46" s="9">
        <v>724340395</v>
      </c>
      <c r="T46" s="9">
        <v>724340395</v>
      </c>
      <c r="U46" s="9">
        <v>12732260</v>
      </c>
      <c r="V46" s="9">
        <v>724340395</v>
      </c>
      <c r="W46" s="9">
        <v>0</v>
      </c>
      <c r="X46" s="9">
        <v>12732260</v>
      </c>
      <c r="Y46" s="9">
        <v>0</v>
      </c>
      <c r="Z46" s="9">
        <v>389915839</v>
      </c>
      <c r="AA46" s="9">
        <v>334424556</v>
      </c>
      <c r="AB46" s="9" t="s">
        <v>54</v>
      </c>
      <c r="AC46" s="9" t="s">
        <v>55</v>
      </c>
      <c r="AD46" s="9" t="s">
        <v>56</v>
      </c>
      <c r="AE46" s="9" t="s">
        <v>56</v>
      </c>
      <c r="AF46" s="9" t="s">
        <v>56</v>
      </c>
      <c r="AG46" s="9" t="s">
        <v>56</v>
      </c>
      <c r="AH46" s="9" t="s">
        <v>57</v>
      </c>
      <c r="AI46">
        <v>1</v>
      </c>
    </row>
    <row r="47" spans="1:35">
      <c r="A47" t="s">
        <v>41</v>
      </c>
      <c r="B47" t="s">
        <v>42</v>
      </c>
      <c r="C47" t="s">
        <v>43</v>
      </c>
      <c r="D47" t="s">
        <v>149</v>
      </c>
      <c r="E47" t="s">
        <v>264</v>
      </c>
      <c r="F47" t="s">
        <v>337</v>
      </c>
      <c r="G47" t="s">
        <v>46</v>
      </c>
      <c r="H47" t="s">
        <v>47</v>
      </c>
      <c r="I47" t="s">
        <v>48</v>
      </c>
      <c r="J47" t="s">
        <v>152</v>
      </c>
      <c r="K47" t="s">
        <v>153</v>
      </c>
      <c r="L47" t="s">
        <v>338</v>
      </c>
      <c r="M47" t="s">
        <v>339</v>
      </c>
      <c r="N47">
        <v>6106</v>
      </c>
      <c r="O47">
        <v>46</v>
      </c>
      <c r="P47" t="s">
        <v>340</v>
      </c>
      <c r="Q47" s="9">
        <v>911510000</v>
      </c>
      <c r="R47" s="9">
        <v>834434250</v>
      </c>
      <c r="S47" s="9">
        <v>797965875</v>
      </c>
      <c r="T47" s="9">
        <v>803256603</v>
      </c>
      <c r="U47" s="9">
        <v>31177647</v>
      </c>
      <c r="V47" s="9">
        <v>803256603</v>
      </c>
      <c r="W47" s="9">
        <v>5290728</v>
      </c>
      <c r="X47" s="9">
        <v>36468375</v>
      </c>
      <c r="Y47" s="9">
        <v>0</v>
      </c>
      <c r="Z47" s="9">
        <v>560313276</v>
      </c>
      <c r="AA47" s="9">
        <v>237652599</v>
      </c>
      <c r="AB47" s="9" t="s">
        <v>54</v>
      </c>
      <c r="AC47" s="9" t="s">
        <v>55</v>
      </c>
      <c r="AD47" s="9" t="s">
        <v>56</v>
      </c>
      <c r="AE47" s="9" t="s">
        <v>56</v>
      </c>
      <c r="AF47" s="9" t="s">
        <v>56</v>
      </c>
      <c r="AG47" s="9" t="s">
        <v>56</v>
      </c>
      <c r="AH47" s="9" t="s">
        <v>57</v>
      </c>
      <c r="AI47">
        <v>1</v>
      </c>
    </row>
    <row r="48" spans="1:35">
      <c r="A48" t="s">
        <v>41</v>
      </c>
      <c r="B48" t="s">
        <v>42</v>
      </c>
      <c r="C48" t="s">
        <v>43</v>
      </c>
      <c r="D48" t="s">
        <v>149</v>
      </c>
      <c r="E48" t="s">
        <v>264</v>
      </c>
      <c r="F48" t="s">
        <v>341</v>
      </c>
      <c r="G48" t="s">
        <v>46</v>
      </c>
      <c r="H48" t="s">
        <v>47</v>
      </c>
      <c r="I48" t="s">
        <v>48</v>
      </c>
      <c r="J48" t="s">
        <v>152</v>
      </c>
      <c r="K48" t="s">
        <v>153</v>
      </c>
      <c r="L48" t="s">
        <v>342</v>
      </c>
      <c r="M48" t="s">
        <v>343</v>
      </c>
      <c r="N48">
        <v>6107</v>
      </c>
      <c r="O48">
        <v>47</v>
      </c>
      <c r="P48" t="s">
        <v>344</v>
      </c>
      <c r="Q48" s="9">
        <v>120000000</v>
      </c>
      <c r="R48" s="9">
        <v>270706391</v>
      </c>
      <c r="S48" s="9">
        <v>270706390</v>
      </c>
      <c r="T48" s="9">
        <v>270706390</v>
      </c>
      <c r="U48" s="9">
        <v>1</v>
      </c>
      <c r="V48" s="9">
        <v>270706390</v>
      </c>
      <c r="W48" s="9">
        <v>0</v>
      </c>
      <c r="X48" s="9">
        <v>1</v>
      </c>
      <c r="Y48" s="9">
        <v>0</v>
      </c>
      <c r="Z48" s="9">
        <v>5401391</v>
      </c>
      <c r="AA48" s="9">
        <v>265304999</v>
      </c>
      <c r="AB48" s="9" t="s">
        <v>54</v>
      </c>
      <c r="AC48" s="9" t="s">
        <v>55</v>
      </c>
      <c r="AD48" s="9" t="s">
        <v>56</v>
      </c>
      <c r="AE48" s="9" t="s">
        <v>56</v>
      </c>
      <c r="AF48" s="9" t="s">
        <v>56</v>
      </c>
      <c r="AG48" s="9" t="s">
        <v>56</v>
      </c>
      <c r="AH48" s="9" t="s">
        <v>57</v>
      </c>
      <c r="AI48">
        <v>1</v>
      </c>
    </row>
    <row r="49" spans="1:35">
      <c r="A49" t="s">
        <v>41</v>
      </c>
      <c r="B49" t="s">
        <v>42</v>
      </c>
      <c r="C49" t="s">
        <v>43</v>
      </c>
      <c r="D49" t="s">
        <v>149</v>
      </c>
      <c r="E49" t="s">
        <v>341</v>
      </c>
      <c r="F49" t="s">
        <v>345</v>
      </c>
      <c r="G49" t="s">
        <v>46</v>
      </c>
      <c r="H49" t="s">
        <v>47</v>
      </c>
      <c r="I49" t="s">
        <v>48</v>
      </c>
      <c r="J49" t="s">
        <v>152</v>
      </c>
      <c r="K49" t="s">
        <v>346</v>
      </c>
      <c r="L49" t="s">
        <v>347</v>
      </c>
      <c r="M49" t="s">
        <v>348</v>
      </c>
      <c r="N49">
        <v>6108</v>
      </c>
      <c r="O49">
        <v>48</v>
      </c>
      <c r="P49" t="s">
        <v>349</v>
      </c>
      <c r="Q49" s="9">
        <v>500000000</v>
      </c>
      <c r="R49" s="9">
        <v>500000000</v>
      </c>
      <c r="S49" s="9">
        <v>496472407</v>
      </c>
      <c r="T49" s="9">
        <v>499999999</v>
      </c>
      <c r="U49" s="9">
        <v>1</v>
      </c>
      <c r="V49" s="9">
        <v>499999999</v>
      </c>
      <c r="W49" s="9">
        <v>3527592</v>
      </c>
      <c r="X49" s="9">
        <v>3527593</v>
      </c>
      <c r="Y49" s="9">
        <v>0</v>
      </c>
      <c r="Z49" s="9">
        <v>496472407</v>
      </c>
      <c r="AA49" s="9">
        <v>0</v>
      </c>
      <c r="AB49" s="9" t="s">
        <v>54</v>
      </c>
      <c r="AC49" s="9" t="s">
        <v>55</v>
      </c>
      <c r="AD49" s="9" t="s">
        <v>56</v>
      </c>
      <c r="AE49" s="9" t="s">
        <v>56</v>
      </c>
      <c r="AF49" s="9" t="s">
        <v>56</v>
      </c>
      <c r="AG49" s="9" t="s">
        <v>56</v>
      </c>
      <c r="AH49" s="9" t="s">
        <v>57</v>
      </c>
      <c r="AI49">
        <v>1</v>
      </c>
    </row>
    <row r="50" spans="1:35">
      <c r="A50" t="s">
        <v>41</v>
      </c>
      <c r="B50" t="s">
        <v>42</v>
      </c>
      <c r="C50" t="s">
        <v>43</v>
      </c>
      <c r="D50" t="s">
        <v>149</v>
      </c>
      <c r="E50" t="s">
        <v>350</v>
      </c>
      <c r="F50" t="s">
        <v>350</v>
      </c>
      <c r="G50" t="s">
        <v>46</v>
      </c>
      <c r="H50" t="s">
        <v>47</v>
      </c>
      <c r="I50" t="s">
        <v>48</v>
      </c>
      <c r="J50" t="s">
        <v>152</v>
      </c>
      <c r="K50" t="s">
        <v>351</v>
      </c>
      <c r="L50" t="s">
        <v>352</v>
      </c>
      <c r="M50" t="s">
        <v>353</v>
      </c>
      <c r="N50">
        <v>6109</v>
      </c>
      <c r="O50">
        <v>49</v>
      </c>
      <c r="P50" t="s">
        <v>354</v>
      </c>
      <c r="Q50" s="9">
        <v>70000000</v>
      </c>
      <c r="R50" s="9">
        <v>69482334</v>
      </c>
      <c r="S50" s="9">
        <v>69482334</v>
      </c>
      <c r="T50" s="9">
        <v>69482334</v>
      </c>
      <c r="U50" s="9">
        <v>0</v>
      </c>
      <c r="V50" s="9">
        <v>69482334</v>
      </c>
      <c r="W50" s="9">
        <v>0</v>
      </c>
      <c r="X50" s="9">
        <v>0</v>
      </c>
      <c r="Y50" s="9">
        <v>0</v>
      </c>
      <c r="Z50" s="9">
        <v>55306283</v>
      </c>
      <c r="AA50" s="9">
        <v>14176051</v>
      </c>
      <c r="AB50" s="9" t="s">
        <v>54</v>
      </c>
      <c r="AC50" s="9" t="s">
        <v>55</v>
      </c>
      <c r="AD50" s="9" t="s">
        <v>56</v>
      </c>
      <c r="AE50" s="9" t="s">
        <v>56</v>
      </c>
      <c r="AF50" s="9" t="s">
        <v>56</v>
      </c>
      <c r="AG50" s="9" t="s">
        <v>56</v>
      </c>
      <c r="AH50" s="9" t="s">
        <v>57</v>
      </c>
      <c r="AI50">
        <v>1</v>
      </c>
    </row>
    <row r="51" spans="1:35">
      <c r="A51" t="s">
        <v>41</v>
      </c>
      <c r="B51" t="s">
        <v>42</v>
      </c>
      <c r="C51" t="s">
        <v>43</v>
      </c>
      <c r="D51" t="s">
        <v>149</v>
      </c>
      <c r="E51" t="s">
        <v>350</v>
      </c>
      <c r="F51" t="s">
        <v>350</v>
      </c>
      <c r="G51" t="s">
        <v>46</v>
      </c>
      <c r="H51" t="s">
        <v>47</v>
      </c>
      <c r="I51" t="s">
        <v>48</v>
      </c>
      <c r="J51" t="s">
        <v>152</v>
      </c>
      <c r="K51" t="s">
        <v>351</v>
      </c>
      <c r="L51" t="s">
        <v>352</v>
      </c>
      <c r="M51" t="s">
        <v>355</v>
      </c>
      <c r="N51">
        <v>6124</v>
      </c>
      <c r="O51">
        <v>52</v>
      </c>
      <c r="P51" t="s">
        <v>356</v>
      </c>
      <c r="Q51" s="9">
        <v>0</v>
      </c>
      <c r="R51" s="9">
        <v>29936581</v>
      </c>
      <c r="S51" s="9">
        <v>21660720</v>
      </c>
      <c r="T51" s="9">
        <v>21660720</v>
      </c>
      <c r="U51" s="9">
        <v>8275861</v>
      </c>
      <c r="V51" s="9">
        <v>21660720</v>
      </c>
      <c r="W51" s="9">
        <v>0</v>
      </c>
      <c r="X51" s="9">
        <v>8275861</v>
      </c>
      <c r="Y51" s="9">
        <v>0</v>
      </c>
      <c r="Z51" s="9">
        <v>21660720</v>
      </c>
      <c r="AA51" s="9">
        <v>0</v>
      </c>
      <c r="AB51" s="9" t="s">
        <v>54</v>
      </c>
      <c r="AC51" s="9" t="s">
        <v>55</v>
      </c>
      <c r="AD51" s="9" t="s">
        <v>56</v>
      </c>
      <c r="AE51" s="9" t="s">
        <v>56</v>
      </c>
      <c r="AF51" s="9" t="s">
        <v>56</v>
      </c>
      <c r="AG51" s="9" t="s">
        <v>56</v>
      </c>
      <c r="AH51" s="9" t="s">
        <v>57</v>
      </c>
      <c r="AI51">
        <v>1</v>
      </c>
    </row>
    <row r="52" spans="1:35">
      <c r="A52" t="s">
        <v>41</v>
      </c>
      <c r="B52" t="s">
        <v>42</v>
      </c>
      <c r="C52" t="s">
        <v>43</v>
      </c>
      <c r="D52" t="s">
        <v>149</v>
      </c>
      <c r="E52" t="s">
        <v>350</v>
      </c>
      <c r="F52" t="s">
        <v>357</v>
      </c>
      <c r="G52" t="s">
        <v>46</v>
      </c>
      <c r="H52" t="s">
        <v>47</v>
      </c>
      <c r="I52" t="s">
        <v>48</v>
      </c>
      <c r="J52" t="s">
        <v>152</v>
      </c>
      <c r="K52" t="s">
        <v>351</v>
      </c>
      <c r="L52" t="s">
        <v>358</v>
      </c>
      <c r="M52" t="s">
        <v>359</v>
      </c>
      <c r="N52">
        <v>6110</v>
      </c>
      <c r="O52">
        <v>50</v>
      </c>
      <c r="P52" t="s">
        <v>360</v>
      </c>
      <c r="Q52" s="9">
        <v>260000000</v>
      </c>
      <c r="R52" s="9">
        <v>235000000</v>
      </c>
      <c r="S52" s="9">
        <v>235000000</v>
      </c>
      <c r="T52" s="9">
        <v>235000000</v>
      </c>
      <c r="U52" s="9">
        <v>0</v>
      </c>
      <c r="V52" s="9">
        <v>235000000</v>
      </c>
      <c r="W52" s="9">
        <v>0</v>
      </c>
      <c r="X52" s="9">
        <v>0</v>
      </c>
      <c r="Y52" s="9">
        <v>0</v>
      </c>
      <c r="Z52" s="9">
        <v>220000200</v>
      </c>
      <c r="AA52" s="9">
        <v>14999800</v>
      </c>
      <c r="AB52" s="9" t="s">
        <v>54</v>
      </c>
      <c r="AC52" s="9" t="s">
        <v>55</v>
      </c>
      <c r="AD52" s="9" t="s">
        <v>56</v>
      </c>
      <c r="AE52" s="9" t="s">
        <v>56</v>
      </c>
      <c r="AF52" s="9" t="s">
        <v>56</v>
      </c>
      <c r="AG52" s="9" t="s">
        <v>56</v>
      </c>
      <c r="AH52" s="9" t="s">
        <v>57</v>
      </c>
      <c r="AI52">
        <v>1</v>
      </c>
    </row>
    <row r="53" spans="1:35">
      <c r="A53" t="s">
        <v>41</v>
      </c>
      <c r="B53" t="s">
        <v>42</v>
      </c>
      <c r="C53" t="s">
        <v>361</v>
      </c>
      <c r="D53" t="s">
        <v>149</v>
      </c>
      <c r="E53" t="s">
        <v>264</v>
      </c>
      <c r="F53" t="s">
        <v>313</v>
      </c>
      <c r="G53" t="s">
        <v>46</v>
      </c>
      <c r="H53" t="s">
        <v>47</v>
      </c>
      <c r="I53" t="s">
        <v>362</v>
      </c>
      <c r="J53" t="s">
        <v>152</v>
      </c>
      <c r="K53" t="s">
        <v>153</v>
      </c>
      <c r="L53" t="s">
        <v>314</v>
      </c>
      <c r="M53" t="s">
        <v>319</v>
      </c>
      <c r="N53">
        <v>6172</v>
      </c>
      <c r="O53">
        <v>64</v>
      </c>
      <c r="P53" t="s">
        <v>363</v>
      </c>
      <c r="Q53" s="9">
        <v>0</v>
      </c>
      <c r="R53" s="9">
        <v>2485687165</v>
      </c>
      <c r="S53" s="9">
        <v>2485687165</v>
      </c>
      <c r="T53" s="9">
        <v>2485687165</v>
      </c>
      <c r="U53" s="9">
        <v>0</v>
      </c>
      <c r="V53" s="9">
        <v>2485687165</v>
      </c>
      <c r="W53" s="9">
        <v>0</v>
      </c>
      <c r="X53" s="9">
        <v>0</v>
      </c>
      <c r="Y53" s="9">
        <v>0</v>
      </c>
      <c r="Z53" s="9">
        <v>1666579235</v>
      </c>
      <c r="AA53" s="9">
        <v>819107930</v>
      </c>
      <c r="AB53" s="9" t="s">
        <v>54</v>
      </c>
      <c r="AC53" s="9" t="s">
        <v>55</v>
      </c>
      <c r="AD53" s="9" t="s">
        <v>56</v>
      </c>
      <c r="AE53" s="9" t="s">
        <v>56</v>
      </c>
      <c r="AF53" s="9" t="s">
        <v>56</v>
      </c>
      <c r="AG53" s="9" t="s">
        <v>56</v>
      </c>
      <c r="AH53" s="9" t="s">
        <v>57</v>
      </c>
      <c r="AI53">
        <v>1</v>
      </c>
    </row>
    <row r="54" spans="1:35">
      <c r="A54" t="s">
        <v>41</v>
      </c>
      <c r="B54" t="s">
        <v>42</v>
      </c>
      <c r="C54" t="s">
        <v>361</v>
      </c>
      <c r="D54" t="s">
        <v>149</v>
      </c>
      <c r="E54" t="s">
        <v>264</v>
      </c>
      <c r="F54" t="s">
        <v>321</v>
      </c>
      <c r="G54" t="s">
        <v>46</v>
      </c>
      <c r="H54" t="s">
        <v>47</v>
      </c>
      <c r="I54" t="s">
        <v>362</v>
      </c>
      <c r="J54" t="s">
        <v>152</v>
      </c>
      <c r="K54" t="s">
        <v>153</v>
      </c>
      <c r="L54" t="s">
        <v>322</v>
      </c>
      <c r="M54" t="s">
        <v>325</v>
      </c>
      <c r="N54">
        <v>6173</v>
      </c>
      <c r="O54">
        <v>65</v>
      </c>
      <c r="P54" t="s">
        <v>364</v>
      </c>
      <c r="Q54" s="9">
        <v>0</v>
      </c>
      <c r="R54" s="9">
        <v>1256835935</v>
      </c>
      <c r="S54" s="9">
        <v>1256835930</v>
      </c>
      <c r="T54" s="9">
        <v>1256835930</v>
      </c>
      <c r="U54" s="9">
        <v>5</v>
      </c>
      <c r="V54" s="9">
        <v>1256835930</v>
      </c>
      <c r="W54" s="9">
        <v>0</v>
      </c>
      <c r="X54" s="9">
        <v>5</v>
      </c>
      <c r="Y54" s="9">
        <v>0</v>
      </c>
      <c r="Z54" s="9">
        <v>1104796678</v>
      </c>
      <c r="AA54" s="9">
        <v>152039252</v>
      </c>
      <c r="AB54" s="9" t="s">
        <v>54</v>
      </c>
      <c r="AC54" s="9" t="s">
        <v>55</v>
      </c>
      <c r="AD54" s="9" t="s">
        <v>56</v>
      </c>
      <c r="AE54" s="9" t="s">
        <v>56</v>
      </c>
      <c r="AF54" s="9" t="s">
        <v>56</v>
      </c>
      <c r="AG54" s="9" t="s">
        <v>56</v>
      </c>
      <c r="AH54" s="9" t="s">
        <v>57</v>
      </c>
      <c r="AI54">
        <v>1</v>
      </c>
    </row>
    <row r="55" spans="1:35">
      <c r="A55" t="s">
        <v>41</v>
      </c>
      <c r="B55" t="s">
        <v>42</v>
      </c>
      <c r="C55" t="s">
        <v>205</v>
      </c>
      <c r="D55" t="s">
        <v>149</v>
      </c>
      <c r="E55" t="s">
        <v>264</v>
      </c>
      <c r="F55" t="s">
        <v>321</v>
      </c>
      <c r="G55" t="s">
        <v>46</v>
      </c>
      <c r="H55" t="s">
        <v>47</v>
      </c>
      <c r="I55" t="s">
        <v>206</v>
      </c>
      <c r="J55" t="s">
        <v>152</v>
      </c>
      <c r="K55" t="s">
        <v>153</v>
      </c>
      <c r="L55" t="s">
        <v>322</v>
      </c>
      <c r="M55" t="s">
        <v>325</v>
      </c>
      <c r="N55">
        <v>6174</v>
      </c>
      <c r="O55">
        <v>66</v>
      </c>
      <c r="P55" t="s">
        <v>365</v>
      </c>
      <c r="Q55" s="9">
        <v>0</v>
      </c>
      <c r="R55" s="9">
        <v>444094</v>
      </c>
      <c r="S55" s="9">
        <v>328654</v>
      </c>
      <c r="T55" s="9">
        <v>328654</v>
      </c>
      <c r="U55" s="9">
        <v>115440</v>
      </c>
      <c r="V55" s="9">
        <v>328654</v>
      </c>
      <c r="W55" s="9">
        <v>0</v>
      </c>
      <c r="X55" s="9">
        <v>115440</v>
      </c>
      <c r="Y55" s="9">
        <v>0</v>
      </c>
      <c r="Z55" s="9">
        <v>328654</v>
      </c>
      <c r="AA55" s="9">
        <v>0</v>
      </c>
      <c r="AB55" s="9" t="s">
        <v>54</v>
      </c>
      <c r="AC55" s="9" t="s">
        <v>55</v>
      </c>
      <c r="AD55" s="9" t="s">
        <v>56</v>
      </c>
      <c r="AE55" s="9" t="s">
        <v>56</v>
      </c>
      <c r="AF55" s="9" t="s">
        <v>56</v>
      </c>
      <c r="AG55" s="9" t="s">
        <v>56</v>
      </c>
      <c r="AH55" s="9" t="s">
        <v>57</v>
      </c>
      <c r="AI55">
        <v>1</v>
      </c>
    </row>
    <row r="56" spans="1:35">
      <c r="A56" t="s">
        <v>41</v>
      </c>
      <c r="B56" t="s">
        <v>42</v>
      </c>
      <c r="C56" t="s">
        <v>205</v>
      </c>
      <c r="D56" t="s">
        <v>149</v>
      </c>
      <c r="E56" t="s">
        <v>264</v>
      </c>
      <c r="F56" t="s">
        <v>341</v>
      </c>
      <c r="G56" t="s">
        <v>46</v>
      </c>
      <c r="H56" t="s">
        <v>47</v>
      </c>
      <c r="I56" t="s">
        <v>206</v>
      </c>
      <c r="J56" t="s">
        <v>152</v>
      </c>
      <c r="K56" t="s">
        <v>153</v>
      </c>
      <c r="L56" t="s">
        <v>342</v>
      </c>
      <c r="M56" t="s">
        <v>343</v>
      </c>
      <c r="N56">
        <v>6163</v>
      </c>
      <c r="O56">
        <v>60</v>
      </c>
      <c r="P56" t="s">
        <v>366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 t="s">
        <v>54</v>
      </c>
      <c r="AC56" s="9" t="s">
        <v>55</v>
      </c>
      <c r="AD56" s="9" t="s">
        <v>56</v>
      </c>
      <c r="AE56" s="9" t="s">
        <v>56</v>
      </c>
      <c r="AF56" s="9" t="s">
        <v>56</v>
      </c>
      <c r="AG56" s="9" t="s">
        <v>56</v>
      </c>
      <c r="AH56" s="9" t="s">
        <v>57</v>
      </c>
      <c r="AI56">
        <v>1</v>
      </c>
    </row>
    <row r="57" spans="1:35">
      <c r="A57" t="s">
        <v>41</v>
      </c>
      <c r="B57" t="s">
        <v>42</v>
      </c>
      <c r="C57" t="s">
        <v>176</v>
      </c>
      <c r="D57" t="s">
        <v>149</v>
      </c>
      <c r="E57" t="s">
        <v>264</v>
      </c>
      <c r="F57" t="s">
        <v>313</v>
      </c>
      <c r="G57" t="s">
        <v>46</v>
      </c>
      <c r="H57" t="s">
        <v>47</v>
      </c>
      <c r="I57" t="s">
        <v>177</v>
      </c>
      <c r="J57" t="s">
        <v>152</v>
      </c>
      <c r="K57" t="s">
        <v>153</v>
      </c>
      <c r="L57" t="s">
        <v>314</v>
      </c>
      <c r="M57" t="s">
        <v>315</v>
      </c>
      <c r="N57">
        <v>6164</v>
      </c>
      <c r="O57">
        <v>61</v>
      </c>
      <c r="P57" t="s">
        <v>367</v>
      </c>
      <c r="Q57" s="9">
        <v>0</v>
      </c>
      <c r="R57" s="9">
        <v>632751579</v>
      </c>
      <c r="S57" s="9">
        <v>376592549</v>
      </c>
      <c r="T57" s="9">
        <v>376592549</v>
      </c>
      <c r="U57" s="9">
        <v>256159030</v>
      </c>
      <c r="V57" s="9">
        <v>376592549</v>
      </c>
      <c r="W57" s="9">
        <v>0</v>
      </c>
      <c r="X57" s="9">
        <v>256159030</v>
      </c>
      <c r="Y57" s="9">
        <v>0</v>
      </c>
      <c r="Z57" s="9">
        <v>369350549</v>
      </c>
      <c r="AA57" s="9">
        <v>7242000</v>
      </c>
      <c r="AB57" s="9" t="s">
        <v>54</v>
      </c>
      <c r="AC57" s="9" t="s">
        <v>55</v>
      </c>
      <c r="AD57" s="9" t="s">
        <v>56</v>
      </c>
      <c r="AE57" s="9" t="s">
        <v>56</v>
      </c>
      <c r="AF57" s="9" t="s">
        <v>56</v>
      </c>
      <c r="AG57" s="9" t="s">
        <v>56</v>
      </c>
      <c r="AH57" s="9" t="s">
        <v>57</v>
      </c>
      <c r="AI57">
        <v>1</v>
      </c>
    </row>
    <row r="58" spans="1:35">
      <c r="A58" t="s">
        <v>41</v>
      </c>
      <c r="B58" t="s">
        <v>42</v>
      </c>
      <c r="C58" t="s">
        <v>176</v>
      </c>
      <c r="D58" t="s">
        <v>149</v>
      </c>
      <c r="E58" t="s">
        <v>264</v>
      </c>
      <c r="F58" t="s">
        <v>321</v>
      </c>
      <c r="G58" t="s">
        <v>46</v>
      </c>
      <c r="H58" t="s">
        <v>47</v>
      </c>
      <c r="I58" t="s">
        <v>177</v>
      </c>
      <c r="J58" t="s">
        <v>152</v>
      </c>
      <c r="K58" t="s">
        <v>153</v>
      </c>
      <c r="L58" t="s">
        <v>322</v>
      </c>
      <c r="M58" t="s">
        <v>325</v>
      </c>
      <c r="N58">
        <v>6175</v>
      </c>
      <c r="O58">
        <v>67</v>
      </c>
      <c r="P58" t="s">
        <v>368</v>
      </c>
      <c r="Q58" s="9">
        <v>0</v>
      </c>
      <c r="R58" s="9">
        <v>44339015</v>
      </c>
      <c r="S58" s="9">
        <v>5000000</v>
      </c>
      <c r="T58" s="9">
        <v>5000000</v>
      </c>
      <c r="U58" s="9">
        <v>39339015</v>
      </c>
      <c r="V58" s="9">
        <v>5000000</v>
      </c>
      <c r="W58" s="9">
        <v>0</v>
      </c>
      <c r="X58" s="9">
        <v>39339015</v>
      </c>
      <c r="Y58" s="9">
        <v>0</v>
      </c>
      <c r="Z58" s="9">
        <v>5000000</v>
      </c>
      <c r="AA58" s="9">
        <v>0</v>
      </c>
      <c r="AB58" s="9" t="s">
        <v>54</v>
      </c>
      <c r="AC58" s="9" t="s">
        <v>55</v>
      </c>
      <c r="AD58" s="9" t="s">
        <v>56</v>
      </c>
      <c r="AE58" s="9" t="s">
        <v>56</v>
      </c>
      <c r="AF58" s="9" t="s">
        <v>56</v>
      </c>
      <c r="AG58" s="9" t="s">
        <v>56</v>
      </c>
      <c r="AH58" s="9" t="s">
        <v>57</v>
      </c>
      <c r="AI58">
        <v>1</v>
      </c>
    </row>
    <row r="59" spans="1:35">
      <c r="A59" t="s">
        <v>41</v>
      </c>
      <c r="B59" t="s">
        <v>42</v>
      </c>
      <c r="C59" t="s">
        <v>182</v>
      </c>
      <c r="D59" t="s">
        <v>149</v>
      </c>
      <c r="E59" t="s">
        <v>264</v>
      </c>
      <c r="F59" t="s">
        <v>327</v>
      </c>
      <c r="G59" t="s">
        <v>46</v>
      </c>
      <c r="H59" t="s">
        <v>47</v>
      </c>
      <c r="I59" t="s">
        <v>183</v>
      </c>
      <c r="J59" t="s">
        <v>152</v>
      </c>
      <c r="K59" t="s">
        <v>153</v>
      </c>
      <c r="L59" t="s">
        <v>328</v>
      </c>
      <c r="M59" t="s">
        <v>331</v>
      </c>
      <c r="N59">
        <v>6111</v>
      </c>
      <c r="O59">
        <v>51</v>
      </c>
      <c r="P59" t="s">
        <v>369</v>
      </c>
      <c r="Q59" s="9">
        <v>2683767000</v>
      </c>
      <c r="R59" s="9">
        <v>2864914926</v>
      </c>
      <c r="S59" s="9">
        <v>124749719</v>
      </c>
      <c r="T59" s="9">
        <v>802070156</v>
      </c>
      <c r="U59" s="9">
        <v>2062844770</v>
      </c>
      <c r="V59" s="9">
        <v>802070156</v>
      </c>
      <c r="W59" s="9">
        <v>677320437</v>
      </c>
      <c r="X59" s="9">
        <v>2740165207</v>
      </c>
      <c r="Y59" s="9">
        <v>0</v>
      </c>
      <c r="Z59" s="9">
        <v>124749719</v>
      </c>
      <c r="AA59" s="9">
        <v>0</v>
      </c>
      <c r="AB59" s="9" t="s">
        <v>54</v>
      </c>
      <c r="AC59" s="9" t="s">
        <v>55</v>
      </c>
      <c r="AD59" s="9" t="s">
        <v>56</v>
      </c>
      <c r="AE59" s="9" t="s">
        <v>56</v>
      </c>
      <c r="AF59" s="9" t="s">
        <v>56</v>
      </c>
      <c r="AG59" s="9" t="s">
        <v>56</v>
      </c>
      <c r="AH59" s="9" t="s">
        <v>57</v>
      </c>
      <c r="AI59">
        <v>1</v>
      </c>
    </row>
    <row r="60" spans="1:35">
      <c r="A60" t="s">
        <v>41</v>
      </c>
      <c r="B60" t="s">
        <v>42</v>
      </c>
      <c r="C60" t="s">
        <v>370</v>
      </c>
      <c r="D60" t="s">
        <v>149</v>
      </c>
      <c r="E60" t="s">
        <v>264</v>
      </c>
      <c r="F60" t="s">
        <v>337</v>
      </c>
      <c r="G60" t="s">
        <v>46</v>
      </c>
      <c r="H60" t="s">
        <v>47</v>
      </c>
      <c r="I60" t="s">
        <v>371</v>
      </c>
      <c r="J60" t="s">
        <v>152</v>
      </c>
      <c r="K60" t="s">
        <v>153</v>
      </c>
      <c r="L60" t="s">
        <v>338</v>
      </c>
      <c r="M60" t="s">
        <v>372</v>
      </c>
      <c r="N60">
        <v>6185</v>
      </c>
      <c r="O60">
        <v>69</v>
      </c>
      <c r="P60" t="s">
        <v>373</v>
      </c>
      <c r="Q60" s="9">
        <v>0</v>
      </c>
      <c r="R60" s="9">
        <v>15000000</v>
      </c>
      <c r="S60" s="9">
        <v>15000000</v>
      </c>
      <c r="T60" s="9">
        <v>15000000</v>
      </c>
      <c r="U60" s="9">
        <v>0</v>
      </c>
      <c r="V60" s="9">
        <v>15000000</v>
      </c>
      <c r="W60" s="9">
        <v>0</v>
      </c>
      <c r="X60" s="9">
        <v>0</v>
      </c>
      <c r="Y60" s="9">
        <v>0</v>
      </c>
      <c r="Z60" s="9">
        <v>15000000</v>
      </c>
      <c r="AA60" s="9">
        <v>0</v>
      </c>
      <c r="AB60" s="9" t="s">
        <v>54</v>
      </c>
      <c r="AC60" s="9" t="s">
        <v>55</v>
      </c>
      <c r="AD60" s="9" t="s">
        <v>56</v>
      </c>
      <c r="AE60" s="9" t="s">
        <v>56</v>
      </c>
      <c r="AF60" s="9" t="s">
        <v>56</v>
      </c>
      <c r="AG60" s="9" t="s">
        <v>56</v>
      </c>
      <c r="AH60" s="9" t="s">
        <v>57</v>
      </c>
      <c r="AI60">
        <v>1</v>
      </c>
    </row>
    <row r="61" spans="1:35">
      <c r="A61" t="s">
        <v>41</v>
      </c>
      <c r="B61" t="s">
        <v>186</v>
      </c>
      <c r="C61" t="s">
        <v>43</v>
      </c>
      <c r="D61" t="s">
        <v>149</v>
      </c>
      <c r="E61" t="s">
        <v>264</v>
      </c>
      <c r="F61" t="s">
        <v>313</v>
      </c>
      <c r="G61" t="s">
        <v>46</v>
      </c>
      <c r="H61" t="s">
        <v>188</v>
      </c>
      <c r="I61" t="s">
        <v>48</v>
      </c>
      <c r="J61" t="s">
        <v>152</v>
      </c>
      <c r="K61" t="s">
        <v>153</v>
      </c>
      <c r="L61" t="s">
        <v>314</v>
      </c>
      <c r="M61" t="s">
        <v>315</v>
      </c>
      <c r="N61">
        <v>6125</v>
      </c>
      <c r="O61">
        <v>53</v>
      </c>
      <c r="P61" t="s">
        <v>374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 t="s">
        <v>54</v>
      </c>
      <c r="AC61" s="9" t="s">
        <v>55</v>
      </c>
      <c r="AD61" s="9" t="s">
        <v>56</v>
      </c>
      <c r="AE61" s="9" t="s">
        <v>56</v>
      </c>
      <c r="AF61" s="9" t="s">
        <v>56</v>
      </c>
      <c r="AG61" s="9" t="s">
        <v>56</v>
      </c>
      <c r="AH61" s="9" t="s">
        <v>57</v>
      </c>
      <c r="AI61">
        <v>1</v>
      </c>
    </row>
    <row r="62" spans="1:35">
      <c r="A62" t="s">
        <v>41</v>
      </c>
      <c r="B62" t="s">
        <v>186</v>
      </c>
      <c r="C62" t="s">
        <v>43</v>
      </c>
      <c r="D62" t="s">
        <v>149</v>
      </c>
      <c r="E62" t="s">
        <v>264</v>
      </c>
      <c r="F62" t="s">
        <v>341</v>
      </c>
      <c r="G62" t="s">
        <v>46</v>
      </c>
      <c r="H62" t="s">
        <v>188</v>
      </c>
      <c r="I62" t="s">
        <v>48</v>
      </c>
      <c r="J62" t="s">
        <v>152</v>
      </c>
      <c r="K62" t="s">
        <v>153</v>
      </c>
      <c r="L62" t="s">
        <v>342</v>
      </c>
      <c r="M62" t="s">
        <v>343</v>
      </c>
      <c r="N62">
        <v>6126</v>
      </c>
      <c r="O62">
        <v>54</v>
      </c>
      <c r="P62" t="s">
        <v>375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 t="s">
        <v>54</v>
      </c>
      <c r="AC62" s="9" t="s">
        <v>55</v>
      </c>
      <c r="AD62" s="9" t="s">
        <v>56</v>
      </c>
      <c r="AE62" s="9" t="s">
        <v>56</v>
      </c>
      <c r="AF62" s="9" t="s">
        <v>56</v>
      </c>
      <c r="AG62" s="9" t="s">
        <v>56</v>
      </c>
      <c r="AH62" s="9" t="s">
        <v>57</v>
      </c>
      <c r="AI62">
        <v>1</v>
      </c>
    </row>
    <row r="63" spans="1:35">
      <c r="A63" t="s">
        <v>41</v>
      </c>
      <c r="B63" t="s">
        <v>186</v>
      </c>
      <c r="C63" t="s">
        <v>43</v>
      </c>
      <c r="D63" t="s">
        <v>149</v>
      </c>
      <c r="E63" t="s">
        <v>350</v>
      </c>
      <c r="F63" t="s">
        <v>350</v>
      </c>
      <c r="G63" t="s">
        <v>46</v>
      </c>
      <c r="H63" t="s">
        <v>188</v>
      </c>
      <c r="I63" t="s">
        <v>48</v>
      </c>
      <c r="J63" t="s">
        <v>152</v>
      </c>
      <c r="K63" t="s">
        <v>351</v>
      </c>
      <c r="L63" t="s">
        <v>352</v>
      </c>
      <c r="M63" t="s">
        <v>355</v>
      </c>
      <c r="N63">
        <v>6127</v>
      </c>
      <c r="O63">
        <v>55</v>
      </c>
      <c r="P63" t="s">
        <v>376</v>
      </c>
      <c r="Q63" s="9">
        <v>0</v>
      </c>
      <c r="R63" s="9">
        <v>505614685</v>
      </c>
      <c r="S63" s="9">
        <v>504042334</v>
      </c>
      <c r="T63" s="9">
        <v>504042334</v>
      </c>
      <c r="U63" s="9">
        <v>1572351</v>
      </c>
      <c r="V63" s="9">
        <v>504042334</v>
      </c>
      <c r="W63" s="9">
        <v>0</v>
      </c>
      <c r="X63" s="9">
        <v>1572351</v>
      </c>
      <c r="Y63" s="9">
        <v>0</v>
      </c>
      <c r="Z63" s="9">
        <v>479782822</v>
      </c>
      <c r="AA63" s="9">
        <v>24259512</v>
      </c>
      <c r="AB63" s="9" t="s">
        <v>54</v>
      </c>
      <c r="AC63" s="9" t="s">
        <v>55</v>
      </c>
      <c r="AD63" s="9" t="s">
        <v>56</v>
      </c>
      <c r="AE63" s="9" t="s">
        <v>56</v>
      </c>
      <c r="AF63" s="9" t="s">
        <v>56</v>
      </c>
      <c r="AG63" s="9" t="s">
        <v>56</v>
      </c>
      <c r="AH63" s="9" t="s">
        <v>57</v>
      </c>
      <c r="AI63">
        <v>1</v>
      </c>
    </row>
    <row r="64" spans="1:35">
      <c r="A64" t="s">
        <v>41</v>
      </c>
      <c r="B64" t="s">
        <v>186</v>
      </c>
      <c r="C64" t="s">
        <v>205</v>
      </c>
      <c r="D64" t="s">
        <v>149</v>
      </c>
      <c r="E64" t="s">
        <v>264</v>
      </c>
      <c r="F64" t="s">
        <v>321</v>
      </c>
      <c r="G64" t="s">
        <v>46</v>
      </c>
      <c r="H64" t="s">
        <v>188</v>
      </c>
      <c r="I64" t="s">
        <v>206</v>
      </c>
      <c r="J64" t="s">
        <v>152</v>
      </c>
      <c r="K64" t="s">
        <v>153</v>
      </c>
      <c r="L64" t="s">
        <v>322</v>
      </c>
      <c r="M64" t="s">
        <v>325</v>
      </c>
      <c r="N64">
        <v>6176</v>
      </c>
      <c r="O64">
        <v>68</v>
      </c>
      <c r="P64" t="s">
        <v>377</v>
      </c>
      <c r="Q64" s="9">
        <v>0</v>
      </c>
      <c r="R64" s="9">
        <v>12060769</v>
      </c>
      <c r="S64" s="9">
        <v>12060769</v>
      </c>
      <c r="T64" s="9">
        <v>12060769</v>
      </c>
      <c r="U64" s="9">
        <v>0</v>
      </c>
      <c r="V64" s="9">
        <v>12060769</v>
      </c>
      <c r="W64" s="9">
        <v>0</v>
      </c>
      <c r="X64" s="9">
        <v>0</v>
      </c>
      <c r="Y64" s="9">
        <v>0</v>
      </c>
      <c r="Z64" s="9">
        <v>12060769</v>
      </c>
      <c r="AA64" s="9">
        <v>0</v>
      </c>
      <c r="AB64" s="9" t="s">
        <v>54</v>
      </c>
      <c r="AC64" s="9" t="s">
        <v>55</v>
      </c>
      <c r="AD64" s="9" t="s">
        <v>56</v>
      </c>
      <c r="AE64" s="9" t="s">
        <v>56</v>
      </c>
      <c r="AF64" s="9" t="s">
        <v>56</v>
      </c>
      <c r="AG64" s="9" t="s">
        <v>56</v>
      </c>
      <c r="AH64" s="9" t="s">
        <v>57</v>
      </c>
      <c r="AI64">
        <v>1</v>
      </c>
    </row>
    <row r="65" spans="1:35">
      <c r="A65" t="s">
        <v>41</v>
      </c>
      <c r="B65" t="s">
        <v>186</v>
      </c>
      <c r="C65" t="s">
        <v>205</v>
      </c>
      <c r="D65" t="s">
        <v>149</v>
      </c>
      <c r="E65" t="s">
        <v>264</v>
      </c>
      <c r="F65" t="s">
        <v>341</v>
      </c>
      <c r="G65" t="s">
        <v>46</v>
      </c>
      <c r="H65" t="s">
        <v>188</v>
      </c>
      <c r="I65" t="s">
        <v>206</v>
      </c>
      <c r="J65" t="s">
        <v>152</v>
      </c>
      <c r="K65" t="s">
        <v>153</v>
      </c>
      <c r="L65" t="s">
        <v>342</v>
      </c>
      <c r="M65" t="s">
        <v>343</v>
      </c>
      <c r="N65">
        <v>6165</v>
      </c>
      <c r="O65">
        <v>62</v>
      </c>
      <c r="P65" t="s">
        <v>378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 t="s">
        <v>54</v>
      </c>
      <c r="AC65" s="9" t="s">
        <v>55</v>
      </c>
      <c r="AD65" s="9" t="s">
        <v>56</v>
      </c>
      <c r="AE65" s="9" t="s">
        <v>56</v>
      </c>
      <c r="AF65" s="9" t="s">
        <v>56</v>
      </c>
      <c r="AG65" s="9" t="s">
        <v>56</v>
      </c>
      <c r="AH65" s="9" t="s">
        <v>57</v>
      </c>
      <c r="AI65">
        <v>1</v>
      </c>
    </row>
    <row r="66" spans="1:35">
      <c r="A66" t="s">
        <v>41</v>
      </c>
      <c r="B66" t="s">
        <v>186</v>
      </c>
      <c r="C66" t="s">
        <v>176</v>
      </c>
      <c r="D66" t="s">
        <v>149</v>
      </c>
      <c r="E66" t="s">
        <v>264</v>
      </c>
      <c r="F66" t="s">
        <v>313</v>
      </c>
      <c r="G66" t="s">
        <v>46</v>
      </c>
      <c r="H66" t="s">
        <v>188</v>
      </c>
      <c r="I66" t="s">
        <v>177</v>
      </c>
      <c r="J66" t="s">
        <v>152</v>
      </c>
      <c r="K66" t="s">
        <v>153</v>
      </c>
      <c r="L66" t="s">
        <v>314</v>
      </c>
      <c r="M66" t="s">
        <v>315</v>
      </c>
      <c r="N66">
        <v>6166</v>
      </c>
      <c r="O66">
        <v>63</v>
      </c>
      <c r="P66" t="s">
        <v>379</v>
      </c>
      <c r="Q66" s="9">
        <v>0</v>
      </c>
      <c r="R66" s="9">
        <v>83929723</v>
      </c>
      <c r="S66" s="9">
        <v>83929723</v>
      </c>
      <c r="T66" s="9">
        <v>83929723</v>
      </c>
      <c r="U66" s="9">
        <v>0</v>
      </c>
      <c r="V66" s="9">
        <v>83929723</v>
      </c>
      <c r="W66" s="9">
        <v>0</v>
      </c>
      <c r="X66" s="9">
        <v>0</v>
      </c>
      <c r="Y66" s="9">
        <v>0</v>
      </c>
      <c r="Z66" s="9">
        <v>82679723</v>
      </c>
      <c r="AA66" s="9">
        <v>1250000</v>
      </c>
      <c r="AB66" s="9" t="s">
        <v>54</v>
      </c>
      <c r="AC66" s="9" t="s">
        <v>55</v>
      </c>
      <c r="AD66" s="9" t="s">
        <v>56</v>
      </c>
      <c r="AE66" s="9" t="s">
        <v>56</v>
      </c>
      <c r="AF66" s="9" t="s">
        <v>56</v>
      </c>
      <c r="AG66" s="9" t="s">
        <v>56</v>
      </c>
      <c r="AH66" s="9" t="s">
        <v>57</v>
      </c>
      <c r="AI66">
        <v>1</v>
      </c>
    </row>
    <row r="67" spans="1:35">
      <c r="A67" t="s">
        <v>41</v>
      </c>
      <c r="B67" t="s">
        <v>186</v>
      </c>
      <c r="C67" t="s">
        <v>182</v>
      </c>
      <c r="D67" t="s">
        <v>149</v>
      </c>
      <c r="E67" t="s">
        <v>264</v>
      </c>
      <c r="F67" t="s">
        <v>327</v>
      </c>
      <c r="G67" t="s">
        <v>46</v>
      </c>
      <c r="H67" t="s">
        <v>188</v>
      </c>
      <c r="I67" t="s">
        <v>183</v>
      </c>
      <c r="J67" t="s">
        <v>152</v>
      </c>
      <c r="K67" t="s">
        <v>153</v>
      </c>
      <c r="L67" t="s">
        <v>328</v>
      </c>
      <c r="M67" t="s">
        <v>331</v>
      </c>
      <c r="N67">
        <v>6128</v>
      </c>
      <c r="O67">
        <v>56</v>
      </c>
      <c r="P67" t="s">
        <v>380</v>
      </c>
      <c r="Q67" s="9">
        <v>0</v>
      </c>
      <c r="R67" s="9">
        <v>2540169099</v>
      </c>
      <c r="S67" s="9">
        <v>2539719099</v>
      </c>
      <c r="T67" s="9">
        <v>2539719099</v>
      </c>
      <c r="U67" s="9">
        <v>450000</v>
      </c>
      <c r="V67" s="9">
        <v>2539719099</v>
      </c>
      <c r="W67" s="9">
        <v>0</v>
      </c>
      <c r="X67" s="9">
        <v>450000</v>
      </c>
      <c r="Y67" s="9">
        <v>0</v>
      </c>
      <c r="Z67" s="9">
        <v>2539719099</v>
      </c>
      <c r="AA67" s="9">
        <v>0</v>
      </c>
      <c r="AB67" s="9" t="s">
        <v>54</v>
      </c>
      <c r="AC67" s="9" t="s">
        <v>55</v>
      </c>
      <c r="AD67" s="9" t="s">
        <v>56</v>
      </c>
      <c r="AE67" s="9" t="s">
        <v>56</v>
      </c>
      <c r="AF67" s="9" t="s">
        <v>56</v>
      </c>
      <c r="AG67" s="9" t="s">
        <v>56</v>
      </c>
      <c r="AH67" s="9" t="s">
        <v>57</v>
      </c>
      <c r="AI67">
        <v>1</v>
      </c>
    </row>
    <row r="68" spans="1:35">
      <c r="A68" t="s">
        <v>41</v>
      </c>
      <c r="B68" t="s">
        <v>216</v>
      </c>
      <c r="C68" t="s">
        <v>43</v>
      </c>
      <c r="D68" t="s">
        <v>149</v>
      </c>
      <c r="E68" t="s">
        <v>264</v>
      </c>
      <c r="F68" t="s">
        <v>313</v>
      </c>
      <c r="G68" t="s">
        <v>46</v>
      </c>
      <c r="H68" t="s">
        <v>217</v>
      </c>
      <c r="I68" t="s">
        <v>48</v>
      </c>
      <c r="J68" t="s">
        <v>152</v>
      </c>
      <c r="K68" t="s">
        <v>153</v>
      </c>
      <c r="L68" t="s">
        <v>314</v>
      </c>
      <c r="M68" t="s">
        <v>319</v>
      </c>
      <c r="N68">
        <v>6129</v>
      </c>
      <c r="O68">
        <v>57</v>
      </c>
      <c r="P68" t="s">
        <v>381</v>
      </c>
      <c r="Q68" s="9">
        <v>0</v>
      </c>
      <c r="R68" s="9">
        <v>6484806</v>
      </c>
      <c r="S68" s="9">
        <v>6148557</v>
      </c>
      <c r="T68" s="9">
        <v>6148557</v>
      </c>
      <c r="U68" s="9">
        <v>336249</v>
      </c>
      <c r="V68" s="9">
        <v>6148557</v>
      </c>
      <c r="W68" s="9">
        <v>0</v>
      </c>
      <c r="X68" s="9">
        <v>336249</v>
      </c>
      <c r="Y68" s="9">
        <v>0</v>
      </c>
      <c r="Z68" s="9">
        <v>6148557</v>
      </c>
      <c r="AA68" s="9">
        <v>0</v>
      </c>
      <c r="AB68" s="9" t="s">
        <v>54</v>
      </c>
      <c r="AC68" s="9" t="s">
        <v>55</v>
      </c>
      <c r="AD68" s="9" t="s">
        <v>56</v>
      </c>
      <c r="AE68" s="9" t="s">
        <v>56</v>
      </c>
      <c r="AF68" s="9" t="s">
        <v>56</v>
      </c>
      <c r="AG68" s="9" t="s">
        <v>56</v>
      </c>
      <c r="AH68" s="9" t="s">
        <v>57</v>
      </c>
      <c r="AI68">
        <v>1</v>
      </c>
    </row>
    <row r="69" spans="1:35">
      <c r="A69" t="s">
        <v>41</v>
      </c>
      <c r="B69" t="s">
        <v>216</v>
      </c>
      <c r="C69" t="s">
        <v>43</v>
      </c>
      <c r="D69" t="s">
        <v>149</v>
      </c>
      <c r="E69" t="s">
        <v>264</v>
      </c>
      <c r="F69" t="s">
        <v>321</v>
      </c>
      <c r="G69" t="s">
        <v>46</v>
      </c>
      <c r="H69" t="s">
        <v>217</v>
      </c>
      <c r="I69" t="s">
        <v>48</v>
      </c>
      <c r="J69" t="s">
        <v>152</v>
      </c>
      <c r="K69" t="s">
        <v>153</v>
      </c>
      <c r="L69" t="s">
        <v>322</v>
      </c>
      <c r="M69" t="s">
        <v>325</v>
      </c>
      <c r="N69">
        <v>6130</v>
      </c>
      <c r="O69">
        <v>58</v>
      </c>
      <c r="P69" t="s">
        <v>382</v>
      </c>
      <c r="Q69" s="9">
        <v>0</v>
      </c>
      <c r="R69" s="9">
        <v>689774161</v>
      </c>
      <c r="S69" s="9">
        <v>591368708</v>
      </c>
      <c r="T69" s="9">
        <v>591368708</v>
      </c>
      <c r="U69" s="9">
        <v>98405453</v>
      </c>
      <c r="V69" s="9">
        <v>591368708</v>
      </c>
      <c r="W69" s="9">
        <v>0</v>
      </c>
      <c r="X69" s="9">
        <v>98405453</v>
      </c>
      <c r="Y69" s="9">
        <v>0</v>
      </c>
      <c r="Z69" s="9">
        <v>591368708</v>
      </c>
      <c r="AA69" s="9">
        <v>0</v>
      </c>
      <c r="AB69" s="9" t="s">
        <v>54</v>
      </c>
      <c r="AC69" s="9" t="s">
        <v>55</v>
      </c>
      <c r="AD69" s="9" t="s">
        <v>56</v>
      </c>
      <c r="AE69" s="9" t="s">
        <v>56</v>
      </c>
      <c r="AF69" s="9" t="s">
        <v>56</v>
      </c>
      <c r="AG69" s="9" t="s">
        <v>56</v>
      </c>
      <c r="AH69" s="9" t="s">
        <v>57</v>
      </c>
      <c r="AI69">
        <v>1</v>
      </c>
    </row>
    <row r="70" spans="1:35">
      <c r="A70" t="s">
        <v>41</v>
      </c>
      <c r="B70" t="s">
        <v>216</v>
      </c>
      <c r="C70" t="s">
        <v>176</v>
      </c>
      <c r="D70" t="s">
        <v>149</v>
      </c>
      <c r="E70" t="s">
        <v>264</v>
      </c>
      <c r="F70" t="s">
        <v>321</v>
      </c>
      <c r="G70" t="s">
        <v>46</v>
      </c>
      <c r="H70" t="s">
        <v>217</v>
      </c>
      <c r="I70" t="s">
        <v>177</v>
      </c>
      <c r="J70" t="s">
        <v>152</v>
      </c>
      <c r="K70" t="s">
        <v>153</v>
      </c>
      <c r="L70" t="s">
        <v>322</v>
      </c>
      <c r="M70" t="s">
        <v>325</v>
      </c>
      <c r="N70">
        <v>6131</v>
      </c>
      <c r="O70">
        <v>59</v>
      </c>
      <c r="P70" t="s">
        <v>383</v>
      </c>
      <c r="Q70" s="9">
        <v>0</v>
      </c>
      <c r="R70" s="9">
        <v>120080097</v>
      </c>
      <c r="S70" s="9">
        <v>75590077</v>
      </c>
      <c r="T70" s="9">
        <v>75590077</v>
      </c>
      <c r="U70" s="9">
        <v>44490020</v>
      </c>
      <c r="V70" s="9">
        <v>75590077</v>
      </c>
      <c r="W70" s="9">
        <v>0</v>
      </c>
      <c r="X70" s="9">
        <v>44490020</v>
      </c>
      <c r="Y70" s="9">
        <v>0</v>
      </c>
      <c r="Z70" s="9">
        <v>75590077</v>
      </c>
      <c r="AA70" s="9">
        <v>0</v>
      </c>
      <c r="AB70" s="9" t="s">
        <v>54</v>
      </c>
      <c r="AC70" s="9" t="s">
        <v>55</v>
      </c>
      <c r="AD70" s="9" t="s">
        <v>56</v>
      </c>
      <c r="AE70" s="9" t="s">
        <v>56</v>
      </c>
      <c r="AF70" s="9" t="s">
        <v>56</v>
      </c>
      <c r="AG70" s="9" t="s">
        <v>56</v>
      </c>
      <c r="AH70" s="9" t="s">
        <v>57</v>
      </c>
      <c r="AI70">
        <v>1</v>
      </c>
    </row>
    <row r="72" spans="1:35">
      <c r="Q72" s="45">
        <f>SUM(Q2:Q71)</f>
        <v>13409289000</v>
      </c>
      <c r="R72" s="45">
        <f t="shared" ref="R72:AA72" si="0">SUM(R2:R71)</f>
        <v>26513783493</v>
      </c>
      <c r="S72" s="45">
        <f t="shared" si="0"/>
        <v>21395148484</v>
      </c>
      <c r="T72" s="45">
        <f t="shared" si="0"/>
        <v>22728685481</v>
      </c>
      <c r="U72" s="45">
        <f t="shared" si="0"/>
        <v>3785098012</v>
      </c>
      <c r="V72" s="45">
        <f t="shared" si="0"/>
        <v>22728685481</v>
      </c>
      <c r="W72" s="45">
        <f t="shared" si="0"/>
        <v>1333536997</v>
      </c>
      <c r="X72" s="45">
        <f t="shared" si="0"/>
        <v>5118635009</v>
      </c>
      <c r="Y72" s="45">
        <f t="shared" si="0"/>
        <v>0</v>
      </c>
      <c r="Z72" s="45">
        <f t="shared" si="0"/>
        <v>18662444018</v>
      </c>
      <c r="AA72" s="45">
        <f t="shared" si="0"/>
        <v>2732704466</v>
      </c>
    </row>
    <row r="73" spans="1:35">
      <c r="R73" s="9">
        <f>R72-Q72</f>
        <v>13104494493</v>
      </c>
    </row>
    <row r="74" spans="1:35">
      <c r="V74" s="9">
        <f>V9+V10</f>
        <v>468707893</v>
      </c>
    </row>
    <row r="75" spans="1:35">
      <c r="M75" s="35" t="s">
        <v>1539</v>
      </c>
      <c r="R75" s="45">
        <f>SUBTOTAL(9,R57:R70)</f>
        <v>7515118860</v>
      </c>
      <c r="V75" s="45">
        <f>SUBTOTAL(9,V57:V70)</f>
        <v>5011521972</v>
      </c>
    </row>
    <row r="77" spans="1:35">
      <c r="M77" s="35" t="s">
        <v>1552</v>
      </c>
      <c r="R77" s="9">
        <f>R2+R3+R4+R5+R6+R7+R8+R11+R12+R13+R14+R15+R16+R17+R18</f>
        <v>2765722147</v>
      </c>
      <c r="V77" s="9">
        <f>V2+V3+V4+V5+V6+V7+V8+V11+V12+V13+V14+V15+V16+V17+V18</f>
        <v>2611592972</v>
      </c>
    </row>
  </sheetData>
  <autoFilter ref="A1:AI70" xr:uid="{FD2C16DB-B4C7-4916-B2E8-3D3584C71829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BE6A-29A4-414D-8E89-48CE20F6FEA8}">
  <sheetPr filterMode="1"/>
  <dimension ref="A1:V43"/>
  <sheetViews>
    <sheetView workbookViewId="0">
      <pane xSplit="4" ySplit="1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5" max="13" width="14.5703125" style="9" customWidth="1"/>
  </cols>
  <sheetData>
    <row r="1" spans="1:22">
      <c r="A1" t="s">
        <v>20</v>
      </c>
      <c r="B1" t="s">
        <v>21</v>
      </c>
      <c r="C1" t="s">
        <v>688</v>
      </c>
      <c r="D1" t="s">
        <v>750</v>
      </c>
      <c r="E1" s="9" t="s">
        <v>751</v>
      </c>
      <c r="F1" s="9" t="s">
        <v>752</v>
      </c>
      <c r="G1" s="9" t="s">
        <v>753</v>
      </c>
      <c r="H1" s="9" t="s">
        <v>712</v>
      </c>
      <c r="I1" s="9" t="s">
        <v>711</v>
      </c>
      <c r="J1" s="9" t="s">
        <v>29</v>
      </c>
      <c r="K1" s="9" t="s">
        <v>757</v>
      </c>
      <c r="L1" s="9" t="s">
        <v>1327</v>
      </c>
      <c r="M1" s="9" t="s">
        <v>759</v>
      </c>
      <c r="N1" t="s">
        <v>1328</v>
      </c>
      <c r="O1" t="s">
        <v>1329</v>
      </c>
      <c r="P1" t="s">
        <v>1330</v>
      </c>
      <c r="Q1" t="s">
        <v>37</v>
      </c>
      <c r="R1" t="s">
        <v>38</v>
      </c>
      <c r="S1" t="s">
        <v>1331</v>
      </c>
      <c r="T1" t="s">
        <v>1332</v>
      </c>
      <c r="U1" t="s">
        <v>1333</v>
      </c>
      <c r="V1" t="s">
        <v>1334</v>
      </c>
    </row>
    <row r="2" spans="1:22" hidden="1">
      <c r="A2">
        <v>1</v>
      </c>
      <c r="B2" t="s">
        <v>1374</v>
      </c>
      <c r="C2" t="s">
        <v>761</v>
      </c>
      <c r="D2">
        <v>2014</v>
      </c>
      <c r="E2" s="9">
        <v>32650000</v>
      </c>
      <c r="F2" s="9">
        <v>32650000</v>
      </c>
      <c r="G2" s="9">
        <v>108017213</v>
      </c>
      <c r="H2" s="9">
        <f>G2-F2</f>
        <v>75367213</v>
      </c>
      <c r="I2" s="9">
        <f>G2-H2</f>
        <v>32650000</v>
      </c>
      <c r="J2" s="9">
        <v>-75367213</v>
      </c>
      <c r="K2" s="9">
        <v>0</v>
      </c>
      <c r="L2" s="9">
        <v>0</v>
      </c>
      <c r="M2" s="9">
        <v>21773245</v>
      </c>
      <c r="N2" t="s">
        <v>56</v>
      </c>
      <c r="O2" t="s">
        <v>56</v>
      </c>
      <c r="P2" t="s">
        <v>56</v>
      </c>
      <c r="Q2" t="s">
        <v>56</v>
      </c>
      <c r="R2" t="s">
        <v>56</v>
      </c>
      <c r="S2" t="s">
        <v>56</v>
      </c>
      <c r="T2">
        <v>0</v>
      </c>
      <c r="U2" t="s">
        <v>56</v>
      </c>
      <c r="V2" t="s">
        <v>1374</v>
      </c>
    </row>
    <row r="3" spans="1:22" hidden="1">
      <c r="A3">
        <v>2</v>
      </c>
      <c r="B3" t="s">
        <v>1375</v>
      </c>
      <c r="C3" t="s">
        <v>1376</v>
      </c>
      <c r="D3">
        <v>2014</v>
      </c>
      <c r="E3" s="9">
        <v>0</v>
      </c>
      <c r="F3" s="9">
        <v>0</v>
      </c>
      <c r="G3" s="9">
        <v>0</v>
      </c>
      <c r="H3" s="9">
        <f t="shared" ref="H3:H37" si="0">G3-F3</f>
        <v>0</v>
      </c>
      <c r="I3" s="9">
        <f t="shared" ref="I3:I37" si="1">G3-H3</f>
        <v>0</v>
      </c>
      <c r="J3" s="9">
        <v>0</v>
      </c>
      <c r="K3" s="9">
        <v>0</v>
      </c>
      <c r="L3" s="9">
        <v>0</v>
      </c>
      <c r="M3" s="9">
        <v>0</v>
      </c>
      <c r="N3" t="s">
        <v>56</v>
      </c>
      <c r="O3" t="s">
        <v>56</v>
      </c>
      <c r="P3" t="s">
        <v>56</v>
      </c>
      <c r="Q3" t="s">
        <v>56</v>
      </c>
      <c r="R3" t="s">
        <v>56</v>
      </c>
      <c r="S3" t="s">
        <v>56</v>
      </c>
      <c r="T3">
        <v>0</v>
      </c>
      <c r="U3" t="s">
        <v>56</v>
      </c>
      <c r="V3" t="s">
        <v>1375</v>
      </c>
    </row>
    <row r="4" spans="1:22" hidden="1">
      <c r="A4">
        <v>3</v>
      </c>
      <c r="B4" t="s">
        <v>1377</v>
      </c>
      <c r="C4" t="s">
        <v>1376</v>
      </c>
      <c r="D4">
        <v>2014</v>
      </c>
      <c r="E4" s="9">
        <v>0</v>
      </c>
      <c r="F4" s="9">
        <v>0</v>
      </c>
      <c r="G4" s="9">
        <v>0</v>
      </c>
      <c r="H4" s="9">
        <f t="shared" si="0"/>
        <v>0</v>
      </c>
      <c r="I4" s="9">
        <f t="shared" si="1"/>
        <v>0</v>
      </c>
      <c r="J4" s="9">
        <v>0</v>
      </c>
      <c r="K4" s="9">
        <v>0</v>
      </c>
      <c r="L4" s="9">
        <v>0</v>
      </c>
      <c r="M4" s="9">
        <v>0</v>
      </c>
      <c r="N4" t="s">
        <v>56</v>
      </c>
      <c r="O4" t="s">
        <v>56</v>
      </c>
      <c r="P4" t="s">
        <v>56</v>
      </c>
      <c r="Q4" t="s">
        <v>56</v>
      </c>
      <c r="R4" t="s">
        <v>56</v>
      </c>
      <c r="S4" t="s">
        <v>56</v>
      </c>
      <c r="T4">
        <v>0</v>
      </c>
      <c r="U4" t="s">
        <v>56</v>
      </c>
      <c r="V4" t="s">
        <v>1377</v>
      </c>
    </row>
    <row r="5" spans="1:22" hidden="1">
      <c r="A5">
        <v>35</v>
      </c>
      <c r="B5" t="s">
        <v>1422</v>
      </c>
      <c r="C5" t="s">
        <v>1423</v>
      </c>
      <c r="D5">
        <v>2014</v>
      </c>
      <c r="E5" s="9">
        <v>0</v>
      </c>
      <c r="F5" s="9">
        <v>86206897</v>
      </c>
      <c r="G5" s="9">
        <v>86206897</v>
      </c>
      <c r="H5" s="9">
        <f t="shared" si="0"/>
        <v>0</v>
      </c>
      <c r="I5" s="9">
        <f t="shared" si="1"/>
        <v>86206897</v>
      </c>
      <c r="J5" s="9">
        <v>0</v>
      </c>
      <c r="K5" s="9">
        <v>86206897</v>
      </c>
      <c r="L5" s="9">
        <v>0</v>
      </c>
      <c r="M5" s="9">
        <v>28735633</v>
      </c>
      <c r="N5" t="s">
        <v>56</v>
      </c>
      <c r="O5" t="s">
        <v>56</v>
      </c>
      <c r="P5" t="s">
        <v>56</v>
      </c>
      <c r="Q5" t="s">
        <v>56</v>
      </c>
      <c r="R5" t="s">
        <v>56</v>
      </c>
      <c r="S5" t="s">
        <v>56</v>
      </c>
      <c r="T5">
        <v>0</v>
      </c>
      <c r="U5" t="s">
        <v>56</v>
      </c>
      <c r="V5" t="s">
        <v>1422</v>
      </c>
    </row>
    <row r="6" spans="1:22" hidden="1">
      <c r="A6">
        <v>4</v>
      </c>
      <c r="B6" t="s">
        <v>1378</v>
      </c>
      <c r="C6" t="s">
        <v>1379</v>
      </c>
      <c r="D6">
        <v>2014</v>
      </c>
      <c r="E6" s="9">
        <v>5167858000</v>
      </c>
      <c r="F6" s="9">
        <v>5167858000</v>
      </c>
      <c r="G6" s="9">
        <v>5167113648</v>
      </c>
      <c r="I6" s="9">
        <f t="shared" si="1"/>
        <v>5167113648</v>
      </c>
      <c r="J6" s="9">
        <v>744352</v>
      </c>
      <c r="K6" s="9">
        <v>0</v>
      </c>
      <c r="L6" s="9">
        <v>0</v>
      </c>
      <c r="M6" s="9">
        <v>1360333999</v>
      </c>
      <c r="N6" t="s">
        <v>56</v>
      </c>
      <c r="O6" t="s">
        <v>56</v>
      </c>
      <c r="P6" t="s">
        <v>56</v>
      </c>
      <c r="Q6" t="s">
        <v>56</v>
      </c>
      <c r="R6" t="s">
        <v>56</v>
      </c>
      <c r="S6" t="s">
        <v>56</v>
      </c>
      <c r="T6">
        <v>0</v>
      </c>
      <c r="U6" t="s">
        <v>56</v>
      </c>
      <c r="V6" t="s">
        <v>1378</v>
      </c>
    </row>
    <row r="7" spans="1:22" hidden="1">
      <c r="A7">
        <v>5</v>
      </c>
      <c r="B7" t="s">
        <v>1380</v>
      </c>
      <c r="C7" t="s">
        <v>1381</v>
      </c>
      <c r="D7">
        <v>2014</v>
      </c>
      <c r="E7" s="9">
        <v>5000000000</v>
      </c>
      <c r="F7" s="9">
        <v>7100000000</v>
      </c>
      <c r="G7" s="9">
        <v>7100000000</v>
      </c>
      <c r="H7" s="9">
        <f t="shared" si="0"/>
        <v>0</v>
      </c>
      <c r="I7" s="9">
        <f t="shared" si="1"/>
        <v>7100000000</v>
      </c>
      <c r="J7" s="9">
        <v>0</v>
      </c>
      <c r="K7" s="9">
        <v>2100000000</v>
      </c>
      <c r="L7" s="9">
        <v>0</v>
      </c>
      <c r="M7" s="9">
        <v>2523586550</v>
      </c>
      <c r="N7" t="s">
        <v>56</v>
      </c>
      <c r="O7" t="s">
        <v>56</v>
      </c>
      <c r="P7" t="s">
        <v>56</v>
      </c>
      <c r="Q7" t="s">
        <v>56</v>
      </c>
      <c r="R7" t="s">
        <v>56</v>
      </c>
      <c r="S7" t="s">
        <v>56</v>
      </c>
      <c r="T7">
        <v>0</v>
      </c>
      <c r="U7" t="s">
        <v>56</v>
      </c>
      <c r="V7" t="s">
        <v>1380</v>
      </c>
    </row>
    <row r="8" spans="1:22" hidden="1">
      <c r="A8">
        <v>33</v>
      </c>
      <c r="B8" t="s">
        <v>1424</v>
      </c>
      <c r="C8" t="s">
        <v>1425</v>
      </c>
      <c r="D8">
        <v>2014</v>
      </c>
      <c r="E8" s="9">
        <v>0</v>
      </c>
      <c r="F8" s="9">
        <v>650000000</v>
      </c>
      <c r="G8" s="9">
        <v>650000000</v>
      </c>
      <c r="H8" s="9">
        <f t="shared" si="0"/>
        <v>0</v>
      </c>
      <c r="I8" s="9">
        <f t="shared" si="1"/>
        <v>650000000</v>
      </c>
      <c r="J8" s="9">
        <v>0</v>
      </c>
      <c r="K8" s="9">
        <v>650000000</v>
      </c>
      <c r="L8" s="9">
        <v>0</v>
      </c>
      <c r="M8" s="9">
        <v>0</v>
      </c>
      <c r="N8" t="s">
        <v>56</v>
      </c>
      <c r="O8" t="s">
        <v>56</v>
      </c>
      <c r="P8" t="s">
        <v>56</v>
      </c>
      <c r="Q8" t="s">
        <v>56</v>
      </c>
      <c r="R8" t="s">
        <v>56</v>
      </c>
      <c r="S8" t="s">
        <v>56</v>
      </c>
      <c r="T8">
        <v>0</v>
      </c>
      <c r="U8" t="s">
        <v>56</v>
      </c>
      <c r="V8" t="s">
        <v>1424</v>
      </c>
    </row>
    <row r="9" spans="1:22">
      <c r="A9">
        <v>6</v>
      </c>
      <c r="B9" s="23" t="s">
        <v>1382</v>
      </c>
      <c r="C9" s="23" t="s">
        <v>1383</v>
      </c>
      <c r="D9">
        <v>2014</v>
      </c>
      <c r="E9" s="9">
        <v>0</v>
      </c>
      <c r="F9" s="9">
        <v>825050000</v>
      </c>
      <c r="G9" s="9">
        <v>825050000</v>
      </c>
      <c r="H9" s="9">
        <f t="shared" si="0"/>
        <v>0</v>
      </c>
      <c r="I9" s="9">
        <f t="shared" si="1"/>
        <v>825050000</v>
      </c>
      <c r="J9" s="9">
        <v>0</v>
      </c>
      <c r="K9" s="9">
        <v>825050000</v>
      </c>
      <c r="L9" s="9">
        <v>0</v>
      </c>
      <c r="M9" s="9">
        <v>0</v>
      </c>
      <c r="N9" t="s">
        <v>56</v>
      </c>
      <c r="O9" t="s">
        <v>56</v>
      </c>
      <c r="P9" t="s">
        <v>56</v>
      </c>
      <c r="Q9" t="s">
        <v>56</v>
      </c>
      <c r="R9" t="s">
        <v>56</v>
      </c>
      <c r="S9" t="s">
        <v>56</v>
      </c>
      <c r="T9">
        <v>0</v>
      </c>
      <c r="U9" t="s">
        <v>56</v>
      </c>
      <c r="V9" t="s">
        <v>1382</v>
      </c>
    </row>
    <row r="10" spans="1:22" hidden="1">
      <c r="A10">
        <v>7</v>
      </c>
      <c r="B10" t="s">
        <v>1426</v>
      </c>
      <c r="C10" t="s">
        <v>703</v>
      </c>
      <c r="D10">
        <v>2014</v>
      </c>
      <c r="E10" s="9">
        <v>442538000</v>
      </c>
      <c r="F10" s="9">
        <v>442538000</v>
      </c>
      <c r="G10" s="9">
        <v>442538000</v>
      </c>
      <c r="H10" s="9">
        <f t="shared" si="0"/>
        <v>0</v>
      </c>
      <c r="I10" s="9">
        <f t="shared" si="1"/>
        <v>442538000</v>
      </c>
      <c r="J10" s="9">
        <v>0</v>
      </c>
      <c r="K10" s="9">
        <v>0</v>
      </c>
      <c r="L10" s="9">
        <v>0</v>
      </c>
      <c r="M10" s="9">
        <v>0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>
        <v>0</v>
      </c>
      <c r="U10" t="s">
        <v>56</v>
      </c>
      <c r="V10" t="s">
        <v>1426</v>
      </c>
    </row>
    <row r="11" spans="1:22" hidden="1">
      <c r="A11">
        <v>8</v>
      </c>
      <c r="B11" t="s">
        <v>1384</v>
      </c>
      <c r="C11" t="s">
        <v>1427</v>
      </c>
      <c r="D11">
        <v>2014</v>
      </c>
      <c r="E11" s="9">
        <v>2687118000</v>
      </c>
      <c r="F11" s="9">
        <v>3116925051</v>
      </c>
      <c r="G11" s="9">
        <v>3116925051</v>
      </c>
      <c r="H11" s="9">
        <f t="shared" si="0"/>
        <v>0</v>
      </c>
      <c r="I11" s="9">
        <f t="shared" si="1"/>
        <v>3116925051</v>
      </c>
      <c r="J11" s="9">
        <v>0</v>
      </c>
      <c r="K11" s="9">
        <v>429807051</v>
      </c>
      <c r="L11" s="9">
        <v>0</v>
      </c>
      <c r="M11" s="9">
        <v>0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>
        <v>0</v>
      </c>
      <c r="U11" t="s">
        <v>56</v>
      </c>
      <c r="V11" t="s">
        <v>1384</v>
      </c>
    </row>
    <row r="12" spans="1:22" hidden="1">
      <c r="A12">
        <v>9</v>
      </c>
      <c r="B12" t="s">
        <v>1428</v>
      </c>
      <c r="C12" t="s">
        <v>703</v>
      </c>
      <c r="D12">
        <v>2014</v>
      </c>
      <c r="E12" s="9">
        <v>2000000000</v>
      </c>
      <c r="F12" s="9">
        <v>0</v>
      </c>
      <c r="G12" s="9">
        <v>0</v>
      </c>
      <c r="H12" s="9">
        <f t="shared" si="0"/>
        <v>0</v>
      </c>
      <c r="I12" s="9">
        <f t="shared" si="1"/>
        <v>0</v>
      </c>
      <c r="J12" s="9">
        <v>0</v>
      </c>
      <c r="K12" s="9">
        <v>0</v>
      </c>
      <c r="L12" s="9">
        <v>2000000000</v>
      </c>
      <c r="M12" s="9">
        <v>0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>
        <v>0</v>
      </c>
      <c r="U12" t="s">
        <v>56</v>
      </c>
      <c r="V12" t="s">
        <v>1428</v>
      </c>
    </row>
    <row r="13" spans="1:22" hidden="1">
      <c r="A13">
        <v>10</v>
      </c>
      <c r="B13" t="s">
        <v>1429</v>
      </c>
      <c r="C13" t="s">
        <v>1430</v>
      </c>
      <c r="D13">
        <v>2014</v>
      </c>
      <c r="E13" s="9">
        <v>0</v>
      </c>
      <c r="F13" s="9">
        <v>3200000000</v>
      </c>
      <c r="G13" s="9">
        <v>3200000000</v>
      </c>
      <c r="H13" s="9">
        <f t="shared" si="0"/>
        <v>0</v>
      </c>
      <c r="I13" s="9">
        <f t="shared" si="1"/>
        <v>3200000000</v>
      </c>
      <c r="J13" s="9">
        <v>0</v>
      </c>
      <c r="K13" s="9">
        <v>3200000000</v>
      </c>
      <c r="L13" s="9">
        <v>0</v>
      </c>
      <c r="M13" s="9">
        <v>0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>
        <v>0</v>
      </c>
      <c r="U13" t="s">
        <v>56</v>
      </c>
      <c r="V13" t="s">
        <v>1429</v>
      </c>
    </row>
    <row r="14" spans="1:22" hidden="1">
      <c r="A14">
        <v>11</v>
      </c>
      <c r="B14" t="s">
        <v>1431</v>
      </c>
      <c r="C14" t="s">
        <v>1432</v>
      </c>
      <c r="D14">
        <v>2014</v>
      </c>
      <c r="E14" s="9">
        <v>0</v>
      </c>
      <c r="F14" s="9">
        <v>42000000</v>
      </c>
      <c r="G14" s="9">
        <v>42000000</v>
      </c>
      <c r="H14" s="9">
        <f t="shared" si="0"/>
        <v>0</v>
      </c>
      <c r="I14" s="9">
        <f t="shared" si="1"/>
        <v>42000000</v>
      </c>
      <c r="J14" s="9">
        <v>0</v>
      </c>
      <c r="K14" s="9">
        <v>42000000</v>
      </c>
      <c r="L14" s="9">
        <v>0</v>
      </c>
      <c r="M14" s="9">
        <v>0</v>
      </c>
      <c r="N14" t="s">
        <v>56</v>
      </c>
      <c r="O14" t="s">
        <v>56</v>
      </c>
      <c r="P14" t="s">
        <v>56</v>
      </c>
      <c r="Q14" t="s">
        <v>56</v>
      </c>
      <c r="R14" t="s">
        <v>56</v>
      </c>
      <c r="S14" t="s">
        <v>56</v>
      </c>
      <c r="T14">
        <v>0</v>
      </c>
      <c r="U14" t="s">
        <v>56</v>
      </c>
      <c r="V14" t="s">
        <v>1431</v>
      </c>
    </row>
    <row r="15" spans="1:22" hidden="1">
      <c r="A15">
        <v>34</v>
      </c>
      <c r="B15" t="s">
        <v>1433</v>
      </c>
      <c r="C15" t="s">
        <v>1434</v>
      </c>
      <c r="D15">
        <v>2014</v>
      </c>
      <c r="E15" s="9">
        <v>0</v>
      </c>
      <c r="F15" s="9">
        <v>0</v>
      </c>
      <c r="G15" s="9">
        <v>4287382</v>
      </c>
      <c r="H15" s="9">
        <f t="shared" si="0"/>
        <v>4287382</v>
      </c>
      <c r="I15" s="9">
        <f t="shared" si="1"/>
        <v>0</v>
      </c>
      <c r="J15" s="9">
        <v>-4287382</v>
      </c>
      <c r="K15" s="9">
        <v>0</v>
      </c>
      <c r="L15" s="9">
        <v>0</v>
      </c>
      <c r="M15" s="9">
        <v>0</v>
      </c>
      <c r="N15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>
        <v>0</v>
      </c>
      <c r="U15" t="s">
        <v>56</v>
      </c>
      <c r="V15" t="s">
        <v>1433</v>
      </c>
    </row>
    <row r="16" spans="1:22" hidden="1">
      <c r="A16">
        <v>12</v>
      </c>
      <c r="B16" t="s">
        <v>1390</v>
      </c>
      <c r="C16" t="s">
        <v>1391</v>
      </c>
      <c r="D16">
        <v>2014</v>
      </c>
      <c r="E16" s="9">
        <v>0</v>
      </c>
      <c r="F16" s="9">
        <v>0</v>
      </c>
      <c r="G16" s="9">
        <v>0</v>
      </c>
      <c r="H16" s="9">
        <f t="shared" si="0"/>
        <v>0</v>
      </c>
      <c r="I16" s="9">
        <f t="shared" si="1"/>
        <v>0</v>
      </c>
      <c r="J16" s="9">
        <v>0</v>
      </c>
      <c r="K16" s="9">
        <v>0</v>
      </c>
      <c r="L16" s="9">
        <v>0</v>
      </c>
      <c r="M16" s="9">
        <v>-39995732</v>
      </c>
      <c r="N16" t="s">
        <v>56</v>
      </c>
      <c r="O16" t="s">
        <v>56</v>
      </c>
      <c r="P16" t="s">
        <v>56</v>
      </c>
      <c r="Q16" t="s">
        <v>56</v>
      </c>
      <c r="R16" t="s">
        <v>56</v>
      </c>
      <c r="S16" t="s">
        <v>56</v>
      </c>
      <c r="T16">
        <v>0</v>
      </c>
      <c r="U16" t="s">
        <v>56</v>
      </c>
      <c r="V16" t="s">
        <v>1390</v>
      </c>
    </row>
    <row r="17" spans="1:22" hidden="1">
      <c r="A17">
        <v>13</v>
      </c>
      <c r="B17" t="s">
        <v>1392</v>
      </c>
      <c r="C17" t="s">
        <v>1393</v>
      </c>
      <c r="D17">
        <v>2014</v>
      </c>
      <c r="E17" s="9">
        <v>0</v>
      </c>
      <c r="F17" s="9">
        <v>0</v>
      </c>
      <c r="G17" s="9">
        <v>0</v>
      </c>
      <c r="H17" s="9">
        <f t="shared" si="0"/>
        <v>0</v>
      </c>
      <c r="I17" s="9">
        <f t="shared" si="1"/>
        <v>0</v>
      </c>
      <c r="J17" s="9">
        <v>0</v>
      </c>
      <c r="K17" s="9">
        <v>0</v>
      </c>
      <c r="L17" s="9">
        <v>0</v>
      </c>
      <c r="M17" s="9">
        <v>0</v>
      </c>
      <c r="N17" t="s">
        <v>56</v>
      </c>
      <c r="O17" t="s">
        <v>56</v>
      </c>
      <c r="P17" t="s">
        <v>56</v>
      </c>
      <c r="Q17" t="s">
        <v>56</v>
      </c>
      <c r="R17" t="s">
        <v>56</v>
      </c>
      <c r="S17" t="s">
        <v>56</v>
      </c>
      <c r="T17">
        <v>0</v>
      </c>
      <c r="U17" t="s">
        <v>56</v>
      </c>
      <c r="V17" t="s">
        <v>1392</v>
      </c>
    </row>
    <row r="18" spans="1:22">
      <c r="A18">
        <v>31</v>
      </c>
      <c r="B18" s="23" t="s">
        <v>1435</v>
      </c>
      <c r="C18" s="23" t="s">
        <v>1436</v>
      </c>
      <c r="D18">
        <v>2014</v>
      </c>
      <c r="E18" s="9">
        <v>0</v>
      </c>
      <c r="F18" s="9">
        <v>0</v>
      </c>
      <c r="G18" s="9">
        <v>200000</v>
      </c>
      <c r="H18" s="9">
        <f t="shared" si="0"/>
        <v>200000</v>
      </c>
      <c r="I18" s="9">
        <f t="shared" si="1"/>
        <v>0</v>
      </c>
      <c r="J18" s="9">
        <v>-200000</v>
      </c>
      <c r="K18" s="9">
        <v>0</v>
      </c>
      <c r="L18" s="9">
        <v>0</v>
      </c>
      <c r="M18" s="9">
        <v>-736679</v>
      </c>
      <c r="N18" t="s">
        <v>56</v>
      </c>
      <c r="O18" t="s">
        <v>56</v>
      </c>
      <c r="P18" t="s">
        <v>56</v>
      </c>
      <c r="Q18" t="s">
        <v>56</v>
      </c>
      <c r="R18" t="s">
        <v>56</v>
      </c>
      <c r="S18" t="s">
        <v>56</v>
      </c>
      <c r="T18">
        <v>0</v>
      </c>
      <c r="U18" t="s">
        <v>56</v>
      </c>
      <c r="V18" t="s">
        <v>1435</v>
      </c>
    </row>
    <row r="19" spans="1:22" hidden="1">
      <c r="A19">
        <v>14</v>
      </c>
      <c r="B19" t="s">
        <v>1394</v>
      </c>
      <c r="C19" t="s">
        <v>1437</v>
      </c>
      <c r="D19">
        <v>2014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f t="shared" si="1"/>
        <v>0</v>
      </c>
      <c r="J19" s="9">
        <v>0</v>
      </c>
      <c r="K19" s="9">
        <v>0</v>
      </c>
      <c r="L19" s="9">
        <v>0</v>
      </c>
      <c r="M19" s="9">
        <v>0</v>
      </c>
      <c r="N19" t="s">
        <v>56</v>
      </c>
      <c r="O19" t="s">
        <v>56</v>
      </c>
      <c r="P19" t="s">
        <v>56</v>
      </c>
      <c r="Q19" t="s">
        <v>56</v>
      </c>
      <c r="R19" t="s">
        <v>56</v>
      </c>
      <c r="S19" t="s">
        <v>56</v>
      </c>
      <c r="T19">
        <v>0</v>
      </c>
      <c r="U19" t="s">
        <v>56</v>
      </c>
      <c r="V19" t="s">
        <v>1394</v>
      </c>
    </row>
    <row r="20" spans="1:22" hidden="1">
      <c r="A20">
        <v>15</v>
      </c>
      <c r="B20" t="s">
        <v>1396</v>
      </c>
      <c r="C20" t="s">
        <v>1438</v>
      </c>
      <c r="D20">
        <v>2014</v>
      </c>
      <c r="E20" s="9">
        <v>0</v>
      </c>
      <c r="F20" s="9">
        <v>0</v>
      </c>
      <c r="G20" s="9">
        <v>13618120</v>
      </c>
      <c r="H20" s="9">
        <f t="shared" si="0"/>
        <v>13618120</v>
      </c>
      <c r="I20" s="9">
        <f t="shared" si="1"/>
        <v>0</v>
      </c>
      <c r="J20" s="9">
        <v>-13618120</v>
      </c>
      <c r="K20" s="9">
        <v>0</v>
      </c>
      <c r="L20" s="9">
        <v>0</v>
      </c>
      <c r="M20" s="9">
        <v>4255360</v>
      </c>
      <c r="N20" t="s">
        <v>56</v>
      </c>
      <c r="O20" t="s">
        <v>56</v>
      </c>
      <c r="P20" t="s">
        <v>56</v>
      </c>
      <c r="Q20" t="s">
        <v>56</v>
      </c>
      <c r="R20" t="s">
        <v>56</v>
      </c>
      <c r="S20" t="s">
        <v>56</v>
      </c>
      <c r="T20">
        <v>0</v>
      </c>
      <c r="U20" t="s">
        <v>56</v>
      </c>
      <c r="V20" t="s">
        <v>1396</v>
      </c>
    </row>
    <row r="21" spans="1:22" hidden="1">
      <c r="A21">
        <v>16</v>
      </c>
      <c r="B21" t="s">
        <v>1439</v>
      </c>
      <c r="C21" t="s">
        <v>1399</v>
      </c>
      <c r="D21">
        <v>2014</v>
      </c>
      <c r="E21" s="9">
        <v>0</v>
      </c>
      <c r="F21" s="9">
        <v>82767647</v>
      </c>
      <c r="G21" s="9">
        <v>82767647</v>
      </c>
      <c r="H21" s="9">
        <f t="shared" si="0"/>
        <v>0</v>
      </c>
      <c r="I21" s="9">
        <f t="shared" si="1"/>
        <v>82767647</v>
      </c>
      <c r="J21" s="9">
        <v>0</v>
      </c>
      <c r="K21" s="9">
        <v>82767647</v>
      </c>
      <c r="L21" s="9">
        <v>0</v>
      </c>
      <c r="M21" s="9">
        <v>0</v>
      </c>
      <c r="N21" t="s">
        <v>56</v>
      </c>
      <c r="O21" t="s">
        <v>56</v>
      </c>
      <c r="P21" t="s">
        <v>56</v>
      </c>
      <c r="Q21" t="s">
        <v>56</v>
      </c>
      <c r="R21" t="s">
        <v>56</v>
      </c>
      <c r="S21" t="s">
        <v>56</v>
      </c>
      <c r="T21">
        <v>0</v>
      </c>
      <c r="U21" t="s">
        <v>56</v>
      </c>
      <c r="V21" t="s">
        <v>1439</v>
      </c>
    </row>
    <row r="22" spans="1:22" hidden="1">
      <c r="A22">
        <v>17</v>
      </c>
      <c r="B22" t="s">
        <v>1400</v>
      </c>
      <c r="C22" t="s">
        <v>1401</v>
      </c>
      <c r="D22">
        <v>2014</v>
      </c>
      <c r="E22" s="9">
        <v>0</v>
      </c>
      <c r="F22" s="9">
        <v>2615440</v>
      </c>
      <c r="G22" s="9">
        <v>2615440</v>
      </c>
      <c r="H22" s="9">
        <f t="shared" si="0"/>
        <v>0</v>
      </c>
      <c r="I22" s="9">
        <f t="shared" si="1"/>
        <v>2615440</v>
      </c>
      <c r="J22" s="9">
        <v>0</v>
      </c>
      <c r="K22" s="9">
        <v>2615440</v>
      </c>
      <c r="L22" s="9">
        <v>0</v>
      </c>
      <c r="M22" s="9">
        <v>0</v>
      </c>
      <c r="N22" t="s">
        <v>56</v>
      </c>
      <c r="O22" t="s">
        <v>56</v>
      </c>
      <c r="P22" t="s">
        <v>56</v>
      </c>
      <c r="Q22" t="s">
        <v>56</v>
      </c>
      <c r="R22" t="s">
        <v>56</v>
      </c>
      <c r="S22" t="s">
        <v>56</v>
      </c>
      <c r="T22">
        <v>0</v>
      </c>
      <c r="U22" t="s">
        <v>56</v>
      </c>
      <c r="V22" t="s">
        <v>1400</v>
      </c>
    </row>
    <row r="23" spans="1:22">
      <c r="A23">
        <v>18</v>
      </c>
      <c r="B23" s="23" t="s">
        <v>1402</v>
      </c>
      <c r="C23" s="23" t="s">
        <v>1403</v>
      </c>
      <c r="D23">
        <v>2014</v>
      </c>
      <c r="E23" s="9">
        <v>0</v>
      </c>
      <c r="F23" s="9">
        <v>339988065</v>
      </c>
      <c r="G23" s="9">
        <v>339988065</v>
      </c>
      <c r="H23" s="9">
        <f t="shared" si="0"/>
        <v>0</v>
      </c>
      <c r="I23" s="9">
        <f t="shared" si="1"/>
        <v>339988065</v>
      </c>
      <c r="J23" s="9">
        <v>0</v>
      </c>
      <c r="K23" s="9">
        <v>339988065</v>
      </c>
      <c r="L23" s="9">
        <v>0</v>
      </c>
      <c r="M23" s="9">
        <v>0</v>
      </c>
      <c r="N23" t="s">
        <v>56</v>
      </c>
      <c r="O23" t="s">
        <v>56</v>
      </c>
      <c r="P23" t="s">
        <v>56</v>
      </c>
      <c r="Q23" t="s">
        <v>56</v>
      </c>
      <c r="R23" t="s">
        <v>56</v>
      </c>
      <c r="S23" t="s">
        <v>56</v>
      </c>
      <c r="T23">
        <v>0</v>
      </c>
      <c r="U23" t="s">
        <v>56</v>
      </c>
      <c r="V23" t="s">
        <v>1402</v>
      </c>
    </row>
    <row r="24" spans="1:22" hidden="1">
      <c r="A24">
        <v>19</v>
      </c>
      <c r="B24" t="s">
        <v>1404</v>
      </c>
      <c r="C24" t="s">
        <v>1440</v>
      </c>
      <c r="D24">
        <v>2014</v>
      </c>
      <c r="E24" s="9">
        <v>0</v>
      </c>
      <c r="F24" s="9">
        <v>1955514191</v>
      </c>
      <c r="G24" s="9">
        <v>1955514191</v>
      </c>
      <c r="H24" s="9">
        <f t="shared" si="0"/>
        <v>0</v>
      </c>
      <c r="I24" s="9">
        <f t="shared" si="1"/>
        <v>1955514191</v>
      </c>
      <c r="J24" s="9">
        <v>0</v>
      </c>
      <c r="K24" s="9">
        <v>1955514191</v>
      </c>
      <c r="L24" s="9">
        <v>0</v>
      </c>
      <c r="M24" s="9">
        <v>0</v>
      </c>
      <c r="N24" t="s">
        <v>56</v>
      </c>
      <c r="O24" t="s">
        <v>56</v>
      </c>
      <c r="P24" t="s">
        <v>56</v>
      </c>
      <c r="Q24" t="s">
        <v>56</v>
      </c>
      <c r="R24" t="s">
        <v>56</v>
      </c>
      <c r="S24" t="s">
        <v>56</v>
      </c>
      <c r="T24">
        <v>0</v>
      </c>
      <c r="U24" t="s">
        <v>56</v>
      </c>
      <c r="V24" t="s">
        <v>1404</v>
      </c>
    </row>
    <row r="25" spans="1:22" hidden="1">
      <c r="A25">
        <v>20</v>
      </c>
      <c r="B25" t="s">
        <v>1406</v>
      </c>
      <c r="C25" t="s">
        <v>1407</v>
      </c>
      <c r="D25">
        <v>2014</v>
      </c>
      <c r="E25" s="9">
        <v>0</v>
      </c>
      <c r="F25" s="9">
        <v>0</v>
      </c>
      <c r="G25" s="9">
        <v>0</v>
      </c>
      <c r="H25" s="9">
        <f t="shared" si="0"/>
        <v>0</v>
      </c>
      <c r="I25" s="9">
        <f t="shared" si="1"/>
        <v>0</v>
      </c>
      <c r="J25" s="9">
        <v>0</v>
      </c>
      <c r="K25" s="9">
        <v>0</v>
      </c>
      <c r="L25" s="9">
        <v>0</v>
      </c>
      <c r="M25" s="9">
        <v>0</v>
      </c>
      <c r="N25" t="s">
        <v>56</v>
      </c>
      <c r="O25" t="s">
        <v>56</v>
      </c>
      <c r="P25" t="s">
        <v>56</v>
      </c>
      <c r="Q25" t="s">
        <v>56</v>
      </c>
      <c r="R25" t="s">
        <v>56</v>
      </c>
      <c r="S25" t="s">
        <v>56</v>
      </c>
      <c r="T25">
        <v>0</v>
      </c>
      <c r="U25" t="s">
        <v>56</v>
      </c>
      <c r="V25" t="s">
        <v>1406</v>
      </c>
    </row>
    <row r="26" spans="1:22" hidden="1">
      <c r="A26">
        <v>21</v>
      </c>
      <c r="B26" t="s">
        <v>1441</v>
      </c>
      <c r="C26" t="s">
        <v>210</v>
      </c>
      <c r="D26">
        <v>2014</v>
      </c>
      <c r="E26" s="9">
        <v>100000000</v>
      </c>
      <c r="F26" s="9">
        <v>2000000</v>
      </c>
      <c r="G26" s="9">
        <v>2753542</v>
      </c>
      <c r="H26" s="9">
        <f t="shared" si="0"/>
        <v>753542</v>
      </c>
      <c r="I26" s="9">
        <f t="shared" si="1"/>
        <v>2000000</v>
      </c>
      <c r="J26" s="9">
        <v>-753542</v>
      </c>
      <c r="K26" s="9">
        <v>0</v>
      </c>
      <c r="L26" s="9">
        <v>98000000</v>
      </c>
      <c r="M26" s="9">
        <v>120791</v>
      </c>
      <c r="N26" t="s">
        <v>56</v>
      </c>
      <c r="O26" t="s">
        <v>56</v>
      </c>
      <c r="P26" t="s">
        <v>56</v>
      </c>
      <c r="Q26" t="s">
        <v>56</v>
      </c>
      <c r="R26" t="s">
        <v>56</v>
      </c>
      <c r="S26" t="s">
        <v>56</v>
      </c>
      <c r="T26">
        <v>0</v>
      </c>
      <c r="U26" t="s">
        <v>56</v>
      </c>
      <c r="V26" t="s">
        <v>1441</v>
      </c>
    </row>
    <row r="27" spans="1:22" hidden="1">
      <c r="A27">
        <v>22</v>
      </c>
      <c r="B27" t="s">
        <v>1408</v>
      </c>
      <c r="C27" t="s">
        <v>1409</v>
      </c>
      <c r="D27">
        <v>2014</v>
      </c>
      <c r="E27" s="9">
        <v>0</v>
      </c>
      <c r="F27" s="9">
        <v>34579</v>
      </c>
      <c r="G27" s="9">
        <v>74828</v>
      </c>
      <c r="H27" s="9">
        <f t="shared" si="0"/>
        <v>40249</v>
      </c>
      <c r="I27" s="9">
        <f t="shared" si="1"/>
        <v>34579</v>
      </c>
      <c r="J27" s="9">
        <v>-40249</v>
      </c>
      <c r="K27" s="9">
        <v>34579</v>
      </c>
      <c r="L27" s="9">
        <v>0</v>
      </c>
      <c r="M27" s="9">
        <v>98</v>
      </c>
      <c r="N27" t="s">
        <v>56</v>
      </c>
      <c r="O27" t="s">
        <v>56</v>
      </c>
      <c r="P27" t="s">
        <v>56</v>
      </c>
      <c r="Q27" t="s">
        <v>56</v>
      </c>
      <c r="R27" t="s">
        <v>56</v>
      </c>
      <c r="S27" t="s">
        <v>56</v>
      </c>
      <c r="T27">
        <v>0</v>
      </c>
      <c r="U27" t="s">
        <v>56</v>
      </c>
      <c r="V27" t="s">
        <v>1408</v>
      </c>
    </row>
    <row r="28" spans="1:22">
      <c r="A28">
        <v>23</v>
      </c>
      <c r="B28" s="23" t="s">
        <v>1410</v>
      </c>
      <c r="C28" s="23" t="s">
        <v>1411</v>
      </c>
      <c r="D28">
        <v>2014</v>
      </c>
      <c r="E28" s="9">
        <v>0</v>
      </c>
      <c r="F28" s="9">
        <v>7983230</v>
      </c>
      <c r="G28" s="9">
        <v>10037831</v>
      </c>
      <c r="H28" s="9">
        <f t="shared" si="0"/>
        <v>2054601</v>
      </c>
      <c r="I28" s="9">
        <f t="shared" si="1"/>
        <v>7983230</v>
      </c>
      <c r="J28" s="9">
        <v>-2054601</v>
      </c>
      <c r="K28" s="9">
        <v>7983230</v>
      </c>
      <c r="L28" s="9">
        <v>0</v>
      </c>
      <c r="M28" s="9">
        <v>983827</v>
      </c>
      <c r="N28" t="s">
        <v>56</v>
      </c>
      <c r="O28" t="s">
        <v>56</v>
      </c>
      <c r="P28" t="s">
        <v>56</v>
      </c>
      <c r="Q28" t="s">
        <v>56</v>
      </c>
      <c r="R28" t="s">
        <v>56</v>
      </c>
      <c r="S28" t="s">
        <v>56</v>
      </c>
      <c r="T28">
        <v>0</v>
      </c>
      <c r="U28" t="s">
        <v>56</v>
      </c>
      <c r="V28" t="s">
        <v>1410</v>
      </c>
    </row>
    <row r="29" spans="1:22" hidden="1">
      <c r="A29">
        <v>27</v>
      </c>
      <c r="B29" t="s">
        <v>1442</v>
      </c>
      <c r="C29" t="s">
        <v>1443</v>
      </c>
      <c r="D29">
        <v>2014</v>
      </c>
      <c r="E29" s="9">
        <v>0</v>
      </c>
      <c r="F29" s="9">
        <v>5089993</v>
      </c>
      <c r="G29" s="9">
        <v>3177419</v>
      </c>
      <c r="I29" s="9">
        <f t="shared" si="1"/>
        <v>3177419</v>
      </c>
      <c r="J29" s="9">
        <v>1912574</v>
      </c>
      <c r="K29" s="9">
        <v>5089993</v>
      </c>
      <c r="L29" s="9">
        <v>0</v>
      </c>
      <c r="M29" s="9">
        <v>390772</v>
      </c>
      <c r="N29" t="s">
        <v>56</v>
      </c>
      <c r="O29" t="s">
        <v>56</v>
      </c>
      <c r="P29" t="s">
        <v>56</v>
      </c>
      <c r="Q29" t="s">
        <v>56</v>
      </c>
      <c r="R29" t="s">
        <v>56</v>
      </c>
      <c r="S29" t="s">
        <v>56</v>
      </c>
      <c r="T29">
        <v>0</v>
      </c>
      <c r="U29" t="s">
        <v>56</v>
      </c>
      <c r="V29" t="s">
        <v>1442</v>
      </c>
    </row>
    <row r="30" spans="1:22" hidden="1">
      <c r="A30">
        <v>24</v>
      </c>
      <c r="B30" t="s">
        <v>1444</v>
      </c>
      <c r="C30" t="s">
        <v>1445</v>
      </c>
      <c r="D30">
        <v>2014</v>
      </c>
      <c r="E30" s="9">
        <v>0</v>
      </c>
      <c r="F30" s="9">
        <v>0</v>
      </c>
      <c r="G30" s="9">
        <v>0</v>
      </c>
      <c r="H30" s="9">
        <f t="shared" si="0"/>
        <v>0</v>
      </c>
      <c r="I30" s="9">
        <f t="shared" si="1"/>
        <v>0</v>
      </c>
      <c r="J30" s="9">
        <v>0</v>
      </c>
      <c r="K30" s="9">
        <v>0</v>
      </c>
      <c r="L30" s="9">
        <v>0</v>
      </c>
      <c r="M30" s="9">
        <v>0</v>
      </c>
      <c r="N30" t="s">
        <v>56</v>
      </c>
      <c r="O30" t="s">
        <v>56</v>
      </c>
      <c r="P30" t="s">
        <v>56</v>
      </c>
      <c r="Q30" t="s">
        <v>56</v>
      </c>
      <c r="R30" t="s">
        <v>56</v>
      </c>
      <c r="S30" t="s">
        <v>56</v>
      </c>
      <c r="T30">
        <v>0</v>
      </c>
      <c r="U30" t="s">
        <v>56</v>
      </c>
      <c r="V30" t="s">
        <v>1444</v>
      </c>
    </row>
    <row r="31" spans="1:22" hidden="1">
      <c r="A31">
        <v>32</v>
      </c>
      <c r="B31" t="s">
        <v>1446</v>
      </c>
      <c r="C31" t="s">
        <v>1447</v>
      </c>
      <c r="D31">
        <v>2014</v>
      </c>
      <c r="E31" s="9">
        <v>0</v>
      </c>
      <c r="F31" s="9">
        <v>8143758</v>
      </c>
      <c r="G31" s="9">
        <v>8143758</v>
      </c>
      <c r="H31" s="9">
        <f t="shared" si="0"/>
        <v>0</v>
      </c>
      <c r="I31" s="9">
        <f t="shared" si="1"/>
        <v>8143758</v>
      </c>
      <c r="J31" s="9">
        <v>0</v>
      </c>
      <c r="K31" s="9">
        <v>8143758</v>
      </c>
      <c r="L31" s="9">
        <v>0</v>
      </c>
      <c r="M31" s="9">
        <v>0</v>
      </c>
      <c r="N31" t="s">
        <v>56</v>
      </c>
      <c r="O31" t="s">
        <v>56</v>
      </c>
      <c r="P31" t="s">
        <v>56</v>
      </c>
      <c r="Q31" t="s">
        <v>56</v>
      </c>
      <c r="R31" t="s">
        <v>56</v>
      </c>
      <c r="S31" t="s">
        <v>56</v>
      </c>
      <c r="T31">
        <v>0</v>
      </c>
      <c r="U31" t="s">
        <v>56</v>
      </c>
      <c r="V31" t="s">
        <v>1446</v>
      </c>
    </row>
    <row r="32" spans="1:22" hidden="1">
      <c r="A32">
        <v>26</v>
      </c>
      <c r="B32" t="s">
        <v>1448</v>
      </c>
      <c r="C32" t="s">
        <v>1449</v>
      </c>
      <c r="D32">
        <v>2014</v>
      </c>
      <c r="E32" s="9">
        <v>0</v>
      </c>
      <c r="F32" s="9">
        <v>92991</v>
      </c>
      <c r="G32" s="9">
        <v>92991</v>
      </c>
      <c r="H32" s="9">
        <f t="shared" si="0"/>
        <v>0</v>
      </c>
      <c r="I32" s="9">
        <f t="shared" si="1"/>
        <v>92991</v>
      </c>
      <c r="J32" s="9">
        <v>0</v>
      </c>
      <c r="K32" s="9">
        <v>92991</v>
      </c>
      <c r="L32" s="9">
        <v>0</v>
      </c>
      <c r="M32" s="9">
        <v>0</v>
      </c>
      <c r="N32" t="s">
        <v>56</v>
      </c>
      <c r="O32" t="s">
        <v>56</v>
      </c>
      <c r="P32" t="s">
        <v>56</v>
      </c>
      <c r="Q32" t="s">
        <v>56</v>
      </c>
      <c r="R32" t="s">
        <v>56</v>
      </c>
      <c r="S32" t="s">
        <v>56</v>
      </c>
      <c r="T32">
        <v>0</v>
      </c>
      <c r="U32" t="s">
        <v>56</v>
      </c>
      <c r="V32" t="s">
        <v>1448</v>
      </c>
    </row>
    <row r="33" spans="1:22">
      <c r="A33">
        <v>36</v>
      </c>
      <c r="B33" s="23" t="s">
        <v>1450</v>
      </c>
      <c r="C33" s="23" t="s">
        <v>1451</v>
      </c>
      <c r="D33">
        <v>2014</v>
      </c>
      <c r="E33" s="9">
        <v>0</v>
      </c>
      <c r="F33" s="9">
        <v>0</v>
      </c>
      <c r="G33" s="9">
        <v>5089993</v>
      </c>
      <c r="H33" s="9">
        <f t="shared" si="0"/>
        <v>5089993</v>
      </c>
      <c r="I33" s="9">
        <f t="shared" si="1"/>
        <v>0</v>
      </c>
      <c r="J33" s="9">
        <v>-5089993</v>
      </c>
      <c r="K33" s="9">
        <v>0</v>
      </c>
      <c r="L33" s="9">
        <v>0</v>
      </c>
      <c r="M33" s="9">
        <v>0</v>
      </c>
      <c r="N33" t="s">
        <v>56</v>
      </c>
      <c r="O33" t="s">
        <v>56</v>
      </c>
      <c r="P33" t="s">
        <v>56</v>
      </c>
      <c r="Q33" t="s">
        <v>56</v>
      </c>
      <c r="R33" t="s">
        <v>56</v>
      </c>
      <c r="S33" t="s">
        <v>56</v>
      </c>
      <c r="T33">
        <v>0</v>
      </c>
      <c r="U33" t="s">
        <v>56</v>
      </c>
      <c r="V33" t="s">
        <v>1450</v>
      </c>
    </row>
    <row r="34" spans="1:22" hidden="1">
      <c r="A34">
        <v>25</v>
      </c>
      <c r="B34" t="s">
        <v>1414</v>
      </c>
      <c r="C34" t="s">
        <v>1452</v>
      </c>
      <c r="D34">
        <v>2014</v>
      </c>
      <c r="E34" s="9">
        <v>0</v>
      </c>
      <c r="F34" s="9">
        <v>0</v>
      </c>
      <c r="G34" s="9">
        <v>0</v>
      </c>
      <c r="H34" s="9">
        <f t="shared" si="0"/>
        <v>0</v>
      </c>
      <c r="I34" s="9">
        <f t="shared" si="1"/>
        <v>0</v>
      </c>
      <c r="J34" s="9">
        <v>0</v>
      </c>
      <c r="K34" s="9">
        <v>0</v>
      </c>
      <c r="L34" s="9">
        <v>0</v>
      </c>
      <c r="M34" s="9">
        <v>0</v>
      </c>
      <c r="N34" t="s">
        <v>56</v>
      </c>
      <c r="O34" t="s">
        <v>56</v>
      </c>
      <c r="P34" t="s">
        <v>56</v>
      </c>
      <c r="Q34" t="s">
        <v>56</v>
      </c>
      <c r="R34" t="s">
        <v>56</v>
      </c>
      <c r="S34" t="s">
        <v>56</v>
      </c>
      <c r="T34">
        <v>0</v>
      </c>
      <c r="U34" t="s">
        <v>56</v>
      </c>
      <c r="V34" t="s">
        <v>1414</v>
      </c>
    </row>
    <row r="35" spans="1:22" hidden="1">
      <c r="A35">
        <v>28</v>
      </c>
      <c r="B35" t="s">
        <v>1417</v>
      </c>
      <c r="C35" t="s">
        <v>1453</v>
      </c>
      <c r="D35">
        <v>2014</v>
      </c>
      <c r="E35" s="9">
        <v>0</v>
      </c>
      <c r="F35" s="9">
        <v>0</v>
      </c>
      <c r="G35" s="9">
        <v>0</v>
      </c>
      <c r="H35" s="9">
        <f t="shared" si="0"/>
        <v>0</v>
      </c>
      <c r="I35" s="9">
        <f t="shared" si="1"/>
        <v>0</v>
      </c>
      <c r="J35" s="9">
        <v>0</v>
      </c>
      <c r="K35" s="9">
        <v>0</v>
      </c>
      <c r="L35" s="9">
        <v>0</v>
      </c>
      <c r="M35" s="9">
        <v>0</v>
      </c>
      <c r="N35" t="s">
        <v>56</v>
      </c>
      <c r="O35" t="s">
        <v>56</v>
      </c>
      <c r="P35" t="s">
        <v>56</v>
      </c>
      <c r="Q35" t="s">
        <v>56</v>
      </c>
      <c r="R35" t="s">
        <v>56</v>
      </c>
      <c r="S35" t="s">
        <v>56</v>
      </c>
      <c r="T35">
        <v>0</v>
      </c>
      <c r="U35" t="s">
        <v>56</v>
      </c>
      <c r="V35" t="s">
        <v>1417</v>
      </c>
    </row>
    <row r="36" spans="1:22" hidden="1">
      <c r="A36">
        <v>29</v>
      </c>
      <c r="B36" t="s">
        <v>1418</v>
      </c>
      <c r="C36" t="s">
        <v>1419</v>
      </c>
      <c r="D36">
        <v>2014</v>
      </c>
      <c r="E36" s="9">
        <v>0</v>
      </c>
      <c r="F36" s="9">
        <v>656216560</v>
      </c>
      <c r="G36" s="9">
        <v>656216560</v>
      </c>
      <c r="H36" s="9">
        <f t="shared" si="0"/>
        <v>0</v>
      </c>
      <c r="I36" s="9">
        <f t="shared" si="1"/>
        <v>656216560</v>
      </c>
      <c r="J36" s="9">
        <v>0</v>
      </c>
      <c r="K36" s="9">
        <v>656216560</v>
      </c>
      <c r="L36" s="9">
        <v>0</v>
      </c>
      <c r="M36" s="9">
        <v>0</v>
      </c>
      <c r="N36" t="s">
        <v>56</v>
      </c>
      <c r="O36" t="s">
        <v>56</v>
      </c>
      <c r="P36" t="s">
        <v>56</v>
      </c>
      <c r="Q36" t="s">
        <v>56</v>
      </c>
      <c r="R36" t="s">
        <v>56</v>
      </c>
      <c r="S36" t="s">
        <v>56</v>
      </c>
      <c r="T36">
        <v>0</v>
      </c>
      <c r="U36" t="s">
        <v>56</v>
      </c>
      <c r="V36" t="s">
        <v>1418</v>
      </c>
    </row>
    <row r="37" spans="1:22" hidden="1">
      <c r="A37">
        <v>30</v>
      </c>
      <c r="B37" t="s">
        <v>1454</v>
      </c>
      <c r="C37" t="s">
        <v>1455</v>
      </c>
      <c r="D37">
        <v>2014</v>
      </c>
      <c r="E37" s="9">
        <v>0</v>
      </c>
      <c r="F37" s="9">
        <v>677320437</v>
      </c>
      <c r="G37" s="9">
        <v>677320437</v>
      </c>
      <c r="H37" s="9">
        <f t="shared" si="0"/>
        <v>0</v>
      </c>
      <c r="I37" s="9">
        <f t="shared" si="1"/>
        <v>677320437</v>
      </c>
      <c r="J37" s="9">
        <v>0</v>
      </c>
      <c r="K37" s="9">
        <v>677320437</v>
      </c>
      <c r="L37" s="9">
        <v>0</v>
      </c>
      <c r="M37" s="9">
        <v>0</v>
      </c>
      <c r="N37" t="s">
        <v>56</v>
      </c>
      <c r="O37" t="s">
        <v>56</v>
      </c>
      <c r="P37" t="s">
        <v>56</v>
      </c>
      <c r="Q37" t="s">
        <v>56</v>
      </c>
      <c r="R37" t="s">
        <v>56</v>
      </c>
      <c r="S37" t="s">
        <v>56</v>
      </c>
      <c r="T37">
        <v>0</v>
      </c>
      <c r="U37" t="s">
        <v>56</v>
      </c>
      <c r="V37" t="s">
        <v>1454</v>
      </c>
    </row>
    <row r="38" spans="1:22" hidden="1">
      <c r="E38" s="45">
        <f>SUM(E2:E37)</f>
        <v>15430164000</v>
      </c>
      <c r="F38" s="45">
        <f t="shared" ref="F38:M38" si="2">SUM(F2:F37)</f>
        <v>24400994839</v>
      </c>
      <c r="G38" s="45">
        <f t="shared" si="2"/>
        <v>24499749013</v>
      </c>
      <c r="H38" s="45">
        <f t="shared" si="2"/>
        <v>101411100</v>
      </c>
      <c r="I38" s="45">
        <f t="shared" si="2"/>
        <v>24398337913</v>
      </c>
      <c r="J38" s="45">
        <f t="shared" si="2"/>
        <v>-98754174</v>
      </c>
      <c r="K38" s="45">
        <f t="shared" si="2"/>
        <v>11068830839</v>
      </c>
      <c r="L38" s="45">
        <f t="shared" si="2"/>
        <v>2098000000</v>
      </c>
      <c r="M38" s="45">
        <f t="shared" si="2"/>
        <v>3899447864</v>
      </c>
    </row>
    <row r="40" spans="1:22">
      <c r="C40" s="35" t="s">
        <v>1544</v>
      </c>
      <c r="F40" s="45">
        <f>SUBTOTAL(9,F9:F33)</f>
        <v>1173021295</v>
      </c>
      <c r="I40" s="45">
        <f>SUBTOTAL(9,I9:I33)</f>
        <v>1173021295</v>
      </c>
    </row>
    <row r="42" spans="1:22">
      <c r="F42" s="67">
        <f>F40-'2014_g'!R62-'2014_g'!R72</f>
        <v>-5089993</v>
      </c>
      <c r="G42" s="67" t="s">
        <v>1545</v>
      </c>
    </row>
    <row r="43" spans="1:22">
      <c r="F43" s="67"/>
      <c r="G43" s="67" t="s">
        <v>1546</v>
      </c>
    </row>
  </sheetData>
  <autoFilter ref="A1:V38" xr:uid="{1F20BE6A-29A4-414D-8E89-48CE20F6FEA8}">
    <filterColumn colId="2">
      <colorFilter dxfId="0"/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DF8A2-4F1B-473D-99E3-4C1D6FA9B697}">
  <dimension ref="A1:AI90"/>
  <sheetViews>
    <sheetView workbookViewId="0">
      <pane xSplit="16" ySplit="1" topLeftCell="Q77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1" max="2" width="2" customWidth="1"/>
    <col min="3" max="3" width="5.85546875" customWidth="1"/>
    <col min="4" max="9" width="2" customWidth="1"/>
    <col min="12" max="12" width="11.28515625" customWidth="1"/>
    <col min="14" max="15" width="2.140625" customWidth="1"/>
    <col min="17" max="27" width="15.5703125" style="9" customWidth="1"/>
    <col min="28" max="34" width="11.5703125" style="9"/>
    <col min="35" max="35" width="11.7109375" style="9" bestFit="1" customWidth="1"/>
  </cols>
  <sheetData>
    <row r="1" spans="1:3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s="9" t="s">
        <v>22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s="9" t="s">
        <v>33</v>
      </c>
      <c r="AC1" s="9" t="s">
        <v>34</v>
      </c>
      <c r="AD1" s="9" t="s">
        <v>35</v>
      </c>
      <c r="AE1" s="9" t="s">
        <v>36</v>
      </c>
      <c r="AF1" s="9" t="s">
        <v>37</v>
      </c>
      <c r="AG1" s="9" t="s">
        <v>38</v>
      </c>
      <c r="AH1" s="9" t="s">
        <v>39</v>
      </c>
      <c r="AI1" s="9" t="s">
        <v>40</v>
      </c>
    </row>
    <row r="2" spans="1:35">
      <c r="A2" t="s">
        <v>41</v>
      </c>
      <c r="B2" t="s">
        <v>42</v>
      </c>
      <c r="C2" t="s">
        <v>43</v>
      </c>
      <c r="D2" t="s">
        <v>44</v>
      </c>
      <c r="E2" t="s">
        <v>222</v>
      </c>
      <c r="F2" t="s">
        <v>222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223</v>
      </c>
      <c r="M2" t="s">
        <v>224</v>
      </c>
      <c r="N2">
        <v>6352</v>
      </c>
      <c r="O2">
        <v>1</v>
      </c>
      <c r="P2" t="s">
        <v>225</v>
      </c>
      <c r="Q2" s="9">
        <v>2088534000</v>
      </c>
      <c r="R2" s="9">
        <v>2088534000</v>
      </c>
      <c r="S2" s="9">
        <v>1908856706</v>
      </c>
      <c r="T2" s="9">
        <v>1908856706</v>
      </c>
      <c r="U2" s="9">
        <v>179677294</v>
      </c>
      <c r="V2" s="9">
        <v>1908856706</v>
      </c>
      <c r="W2" s="9">
        <v>0</v>
      </c>
      <c r="X2" s="9">
        <v>179677294</v>
      </c>
      <c r="Y2" s="9">
        <v>0</v>
      </c>
      <c r="Z2" s="9">
        <v>1908856706</v>
      </c>
      <c r="AA2" s="9">
        <v>0</v>
      </c>
      <c r="AB2" s="9" t="s">
        <v>54</v>
      </c>
      <c r="AC2" s="9" t="s">
        <v>55</v>
      </c>
      <c r="AD2" s="9" t="s">
        <v>56</v>
      </c>
      <c r="AE2" s="9" t="s">
        <v>56</v>
      </c>
      <c r="AF2" s="9" t="s">
        <v>56</v>
      </c>
      <c r="AG2" s="9" t="s">
        <v>56</v>
      </c>
      <c r="AH2" s="9" t="s">
        <v>57</v>
      </c>
      <c r="AI2" s="9">
        <v>1</v>
      </c>
    </row>
    <row r="3" spans="1:35">
      <c r="A3" t="s">
        <v>41</v>
      </c>
      <c r="B3" t="s">
        <v>42</v>
      </c>
      <c r="C3" t="s">
        <v>43</v>
      </c>
      <c r="D3" t="s">
        <v>44</v>
      </c>
      <c r="E3" t="s">
        <v>222</v>
      </c>
      <c r="F3" t="s">
        <v>222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  <c r="L3" t="s">
        <v>223</v>
      </c>
      <c r="M3" t="s">
        <v>226</v>
      </c>
      <c r="N3">
        <v>6353</v>
      </c>
      <c r="O3">
        <v>2</v>
      </c>
      <c r="P3" t="s">
        <v>227</v>
      </c>
      <c r="Q3" s="9">
        <v>15000000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 t="s">
        <v>54</v>
      </c>
      <c r="AC3" s="9" t="s">
        <v>55</v>
      </c>
      <c r="AD3" s="9" t="s">
        <v>56</v>
      </c>
      <c r="AE3" s="9" t="s">
        <v>56</v>
      </c>
      <c r="AF3" s="9" t="s">
        <v>56</v>
      </c>
      <c r="AG3" s="9" t="s">
        <v>56</v>
      </c>
      <c r="AH3" s="9" t="s">
        <v>57</v>
      </c>
      <c r="AI3" s="9">
        <v>1</v>
      </c>
    </row>
    <row r="4" spans="1:35">
      <c r="A4" t="s">
        <v>41</v>
      </c>
      <c r="B4" t="s">
        <v>42</v>
      </c>
      <c r="C4" t="s">
        <v>43</v>
      </c>
      <c r="D4" t="s">
        <v>44</v>
      </c>
      <c r="E4" t="s">
        <v>222</v>
      </c>
      <c r="F4" t="s">
        <v>222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223</v>
      </c>
      <c r="M4" t="s">
        <v>228</v>
      </c>
      <c r="N4">
        <v>6354</v>
      </c>
      <c r="O4">
        <v>3</v>
      </c>
      <c r="P4" t="s">
        <v>229</v>
      </c>
      <c r="Q4" s="9">
        <v>25200000</v>
      </c>
      <c r="R4" s="9">
        <v>25200000</v>
      </c>
      <c r="S4" s="9">
        <v>17288782</v>
      </c>
      <c r="T4" s="9">
        <v>17288782</v>
      </c>
      <c r="U4" s="9">
        <v>7911218</v>
      </c>
      <c r="V4" s="9">
        <v>17288782</v>
      </c>
      <c r="W4" s="9">
        <v>0</v>
      </c>
      <c r="X4" s="9">
        <v>7911218</v>
      </c>
      <c r="Y4" s="9">
        <v>0</v>
      </c>
      <c r="Z4" s="9">
        <v>17288782</v>
      </c>
      <c r="AA4" s="9">
        <v>0</v>
      </c>
      <c r="AB4" s="9" t="s">
        <v>54</v>
      </c>
      <c r="AC4" s="9" t="s">
        <v>55</v>
      </c>
      <c r="AD4" s="9" t="s">
        <v>56</v>
      </c>
      <c r="AE4" s="9" t="s">
        <v>56</v>
      </c>
      <c r="AF4" s="9" t="s">
        <v>56</v>
      </c>
      <c r="AG4" s="9" t="s">
        <v>56</v>
      </c>
      <c r="AH4" s="9" t="s">
        <v>57</v>
      </c>
      <c r="AI4" s="9">
        <v>1</v>
      </c>
    </row>
    <row r="5" spans="1:35">
      <c r="A5" t="s">
        <v>41</v>
      </c>
      <c r="B5" t="s">
        <v>42</v>
      </c>
      <c r="C5" t="s">
        <v>43</v>
      </c>
      <c r="D5" t="s">
        <v>44</v>
      </c>
      <c r="E5" t="s">
        <v>222</v>
      </c>
      <c r="F5" t="s">
        <v>222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223</v>
      </c>
      <c r="M5" t="s">
        <v>230</v>
      </c>
      <c r="N5">
        <v>6355</v>
      </c>
      <c r="O5">
        <v>4</v>
      </c>
      <c r="P5" t="s">
        <v>231</v>
      </c>
      <c r="Q5" s="9">
        <v>456884000</v>
      </c>
      <c r="R5" s="9">
        <v>456884000</v>
      </c>
      <c r="S5" s="9">
        <v>447074050</v>
      </c>
      <c r="T5" s="9">
        <v>447074050</v>
      </c>
      <c r="U5" s="9">
        <v>9809950</v>
      </c>
      <c r="V5" s="9">
        <v>447074050</v>
      </c>
      <c r="W5" s="9">
        <v>0</v>
      </c>
      <c r="X5" s="9">
        <v>9809950</v>
      </c>
      <c r="Y5" s="9">
        <v>0</v>
      </c>
      <c r="Z5" s="9">
        <v>447074050</v>
      </c>
      <c r="AA5" s="9">
        <v>0</v>
      </c>
      <c r="AB5" s="9" t="s">
        <v>54</v>
      </c>
      <c r="AC5" s="9" t="s">
        <v>55</v>
      </c>
      <c r="AD5" s="9" t="s">
        <v>56</v>
      </c>
      <c r="AE5" s="9" t="s">
        <v>56</v>
      </c>
      <c r="AF5" s="9" t="s">
        <v>56</v>
      </c>
      <c r="AG5" s="9" t="s">
        <v>56</v>
      </c>
      <c r="AH5" s="9" t="s">
        <v>57</v>
      </c>
      <c r="AI5" s="9">
        <v>1</v>
      </c>
    </row>
    <row r="6" spans="1:35">
      <c r="A6" t="s">
        <v>41</v>
      </c>
      <c r="B6" t="s">
        <v>42</v>
      </c>
      <c r="C6" t="s">
        <v>43</v>
      </c>
      <c r="D6" t="s">
        <v>44</v>
      </c>
      <c r="E6" t="s">
        <v>222</v>
      </c>
      <c r="F6" t="s">
        <v>222</v>
      </c>
      <c r="G6" t="s">
        <v>46</v>
      </c>
      <c r="H6" t="s">
        <v>47</v>
      </c>
      <c r="I6" t="s">
        <v>48</v>
      </c>
      <c r="J6" t="s">
        <v>49</v>
      </c>
      <c r="K6" t="s">
        <v>50</v>
      </c>
      <c r="L6" t="s">
        <v>223</v>
      </c>
      <c r="M6" t="s">
        <v>232</v>
      </c>
      <c r="N6">
        <v>6356</v>
      </c>
      <c r="O6">
        <v>5</v>
      </c>
      <c r="P6" t="s">
        <v>233</v>
      </c>
      <c r="Q6" s="9">
        <v>400000</v>
      </c>
      <c r="R6" s="9">
        <v>400000</v>
      </c>
      <c r="S6" s="9">
        <v>177900</v>
      </c>
      <c r="T6" s="9">
        <v>177900</v>
      </c>
      <c r="U6" s="9">
        <v>222100</v>
      </c>
      <c r="V6" s="9">
        <v>177900</v>
      </c>
      <c r="W6" s="9">
        <v>0</v>
      </c>
      <c r="X6" s="9">
        <v>222100</v>
      </c>
      <c r="Y6" s="9">
        <v>0</v>
      </c>
      <c r="Z6" s="9">
        <v>177900</v>
      </c>
      <c r="AA6" s="9">
        <v>0</v>
      </c>
      <c r="AB6" s="9" t="s">
        <v>54</v>
      </c>
      <c r="AC6" s="9" t="s">
        <v>55</v>
      </c>
      <c r="AD6" s="9" t="s">
        <v>56</v>
      </c>
      <c r="AE6" s="9" t="s">
        <v>56</v>
      </c>
      <c r="AF6" s="9" t="s">
        <v>56</v>
      </c>
      <c r="AG6" s="9" t="s">
        <v>56</v>
      </c>
      <c r="AH6" s="9" t="s">
        <v>57</v>
      </c>
      <c r="AI6" s="9">
        <v>1</v>
      </c>
    </row>
    <row r="7" spans="1:35">
      <c r="A7" t="s">
        <v>41</v>
      </c>
      <c r="B7" t="s">
        <v>42</v>
      </c>
      <c r="C7" t="s">
        <v>43</v>
      </c>
      <c r="D7" t="s">
        <v>44</v>
      </c>
      <c r="E7" t="s">
        <v>222</v>
      </c>
      <c r="F7" t="s">
        <v>222</v>
      </c>
      <c r="G7" t="s">
        <v>46</v>
      </c>
      <c r="H7" t="s">
        <v>47</v>
      </c>
      <c r="I7" t="s">
        <v>48</v>
      </c>
      <c r="J7" t="s">
        <v>49</v>
      </c>
      <c r="K7" t="s">
        <v>50</v>
      </c>
      <c r="L7" t="s">
        <v>223</v>
      </c>
      <c r="M7" t="s">
        <v>234</v>
      </c>
      <c r="N7">
        <v>6357</v>
      </c>
      <c r="O7">
        <v>6</v>
      </c>
      <c r="P7" t="s">
        <v>235</v>
      </c>
      <c r="Q7" s="9">
        <v>35000000</v>
      </c>
      <c r="R7" s="9">
        <v>37800000</v>
      </c>
      <c r="S7" s="9">
        <v>22294790</v>
      </c>
      <c r="T7" s="9">
        <v>22294790</v>
      </c>
      <c r="U7" s="9">
        <v>15505210</v>
      </c>
      <c r="V7" s="9">
        <v>22294790</v>
      </c>
      <c r="W7" s="9">
        <v>0</v>
      </c>
      <c r="X7" s="9">
        <v>15505210</v>
      </c>
      <c r="Y7" s="9">
        <v>0</v>
      </c>
      <c r="Z7" s="9">
        <v>22294790</v>
      </c>
      <c r="AA7" s="9">
        <v>0</v>
      </c>
      <c r="AB7" s="9" t="s">
        <v>54</v>
      </c>
      <c r="AC7" s="9" t="s">
        <v>55</v>
      </c>
      <c r="AD7" s="9" t="s">
        <v>56</v>
      </c>
      <c r="AE7" s="9" t="s">
        <v>56</v>
      </c>
      <c r="AF7" s="9" t="s">
        <v>56</v>
      </c>
      <c r="AG7" s="9" t="s">
        <v>56</v>
      </c>
      <c r="AH7" s="9" t="s">
        <v>57</v>
      </c>
      <c r="AI7" s="9">
        <v>1</v>
      </c>
    </row>
    <row r="8" spans="1:35">
      <c r="A8" t="s">
        <v>41</v>
      </c>
      <c r="B8" t="s">
        <v>42</v>
      </c>
      <c r="C8" t="s">
        <v>43</v>
      </c>
      <c r="D8" t="s">
        <v>44</v>
      </c>
      <c r="E8" t="s">
        <v>222</v>
      </c>
      <c r="F8" t="s">
        <v>236</v>
      </c>
      <c r="G8" t="s">
        <v>46</v>
      </c>
      <c r="H8" t="s">
        <v>47</v>
      </c>
      <c r="I8" t="s">
        <v>48</v>
      </c>
      <c r="J8" t="s">
        <v>49</v>
      </c>
      <c r="K8" t="s">
        <v>50</v>
      </c>
      <c r="L8" t="s">
        <v>237</v>
      </c>
      <c r="M8" t="s">
        <v>238</v>
      </c>
      <c r="N8">
        <v>6358</v>
      </c>
      <c r="O8">
        <v>7</v>
      </c>
      <c r="P8" t="s">
        <v>239</v>
      </c>
      <c r="Q8" s="9">
        <v>10000000</v>
      </c>
      <c r="R8" s="9">
        <v>2000000</v>
      </c>
      <c r="S8" s="9">
        <v>0</v>
      </c>
      <c r="T8" s="9">
        <v>0</v>
      </c>
      <c r="U8" s="9">
        <v>2000000</v>
      </c>
      <c r="V8" s="9">
        <v>0</v>
      </c>
      <c r="W8" s="9">
        <v>0</v>
      </c>
      <c r="X8" s="9">
        <v>2000000</v>
      </c>
      <c r="Y8" s="9">
        <v>0</v>
      </c>
      <c r="Z8" s="9">
        <v>0</v>
      </c>
      <c r="AA8" s="9">
        <v>0</v>
      </c>
      <c r="AB8" s="9" t="s">
        <v>54</v>
      </c>
      <c r="AC8" s="9" t="s">
        <v>55</v>
      </c>
      <c r="AD8" s="9" t="s">
        <v>56</v>
      </c>
      <c r="AE8" s="9" t="s">
        <v>56</v>
      </c>
      <c r="AF8" s="9" t="s">
        <v>56</v>
      </c>
      <c r="AG8" s="9" t="s">
        <v>56</v>
      </c>
      <c r="AH8" s="9" t="s">
        <v>57</v>
      </c>
      <c r="AI8" s="9">
        <v>1</v>
      </c>
    </row>
    <row r="9" spans="1:35">
      <c r="A9" t="s">
        <v>41</v>
      </c>
      <c r="B9" t="s">
        <v>42</v>
      </c>
      <c r="C9" t="s">
        <v>43</v>
      </c>
      <c r="D9" t="s">
        <v>44</v>
      </c>
      <c r="E9" t="s">
        <v>222</v>
      </c>
      <c r="F9" t="s">
        <v>240</v>
      </c>
      <c r="G9" t="s">
        <v>46</v>
      </c>
      <c r="H9" t="s">
        <v>47</v>
      </c>
      <c r="I9" t="s">
        <v>48</v>
      </c>
      <c r="J9" t="s">
        <v>49</v>
      </c>
      <c r="K9" t="s">
        <v>50</v>
      </c>
      <c r="L9" t="s">
        <v>241</v>
      </c>
      <c r="M9" t="s">
        <v>242</v>
      </c>
      <c r="N9">
        <v>6359</v>
      </c>
      <c r="O9">
        <v>8</v>
      </c>
      <c r="P9" t="s">
        <v>243</v>
      </c>
      <c r="Q9" s="9">
        <v>350000000</v>
      </c>
      <c r="R9" s="9">
        <v>375000000</v>
      </c>
      <c r="S9" s="9">
        <v>365308273</v>
      </c>
      <c r="T9" s="9">
        <v>365308273</v>
      </c>
      <c r="U9" s="9">
        <v>9691727</v>
      </c>
      <c r="V9" s="9">
        <v>365308273</v>
      </c>
      <c r="W9" s="9">
        <v>0</v>
      </c>
      <c r="X9" s="9">
        <v>9691727</v>
      </c>
      <c r="Y9" s="9">
        <v>0</v>
      </c>
      <c r="Z9" s="9">
        <v>365308273</v>
      </c>
      <c r="AA9" s="9">
        <v>0</v>
      </c>
      <c r="AB9" s="9" t="s">
        <v>54</v>
      </c>
      <c r="AC9" s="9" t="s">
        <v>55</v>
      </c>
      <c r="AD9" s="9" t="s">
        <v>56</v>
      </c>
      <c r="AE9" s="9" t="s">
        <v>56</v>
      </c>
      <c r="AF9" s="9" t="s">
        <v>56</v>
      </c>
      <c r="AG9" s="9" t="s">
        <v>56</v>
      </c>
      <c r="AH9" s="9" t="s">
        <v>57</v>
      </c>
      <c r="AI9" s="9">
        <v>1</v>
      </c>
    </row>
    <row r="10" spans="1:35">
      <c r="A10" t="s">
        <v>41</v>
      </c>
      <c r="B10" t="s">
        <v>42</v>
      </c>
      <c r="C10" t="s">
        <v>43</v>
      </c>
      <c r="D10" t="s">
        <v>44</v>
      </c>
      <c r="E10" t="s">
        <v>222</v>
      </c>
      <c r="F10" t="s">
        <v>240</v>
      </c>
      <c r="G10" t="s">
        <v>46</v>
      </c>
      <c r="H10" t="s">
        <v>47</v>
      </c>
      <c r="I10" t="s">
        <v>48</v>
      </c>
      <c r="J10" t="s">
        <v>49</v>
      </c>
      <c r="K10" t="s">
        <v>50</v>
      </c>
      <c r="L10" t="s">
        <v>241</v>
      </c>
      <c r="M10" t="s">
        <v>244</v>
      </c>
      <c r="N10">
        <v>6360</v>
      </c>
      <c r="O10">
        <v>9</v>
      </c>
      <c r="P10" t="s">
        <v>245</v>
      </c>
      <c r="Q10" s="9">
        <v>420000000</v>
      </c>
      <c r="R10" s="9">
        <v>293070056</v>
      </c>
      <c r="S10" s="9">
        <v>274142050</v>
      </c>
      <c r="T10" s="9">
        <v>274142050</v>
      </c>
      <c r="U10" s="9">
        <v>18928006</v>
      </c>
      <c r="V10" s="9">
        <v>274142050</v>
      </c>
      <c r="W10" s="9">
        <v>0</v>
      </c>
      <c r="X10" s="9">
        <v>18928006</v>
      </c>
      <c r="Y10" s="9">
        <v>0</v>
      </c>
      <c r="Z10" s="9">
        <v>255121288</v>
      </c>
      <c r="AA10" s="9">
        <v>19020762</v>
      </c>
      <c r="AB10" s="9" t="s">
        <v>54</v>
      </c>
      <c r="AC10" s="9" t="s">
        <v>55</v>
      </c>
      <c r="AD10" s="9" t="s">
        <v>56</v>
      </c>
      <c r="AE10" s="9" t="s">
        <v>56</v>
      </c>
      <c r="AF10" s="9" t="s">
        <v>56</v>
      </c>
      <c r="AG10" s="9" t="s">
        <v>56</v>
      </c>
      <c r="AH10" s="9" t="s">
        <v>57</v>
      </c>
      <c r="AI10" s="9">
        <v>1</v>
      </c>
    </row>
    <row r="11" spans="1:35">
      <c r="A11" t="s">
        <v>41</v>
      </c>
      <c r="B11" t="s">
        <v>42</v>
      </c>
      <c r="C11" t="s">
        <v>43</v>
      </c>
      <c r="D11" t="s">
        <v>44</v>
      </c>
      <c r="E11" t="s">
        <v>222</v>
      </c>
      <c r="F11" t="s">
        <v>246</v>
      </c>
      <c r="G11" t="s">
        <v>46</v>
      </c>
      <c r="H11" t="s">
        <v>47</v>
      </c>
      <c r="I11" t="s">
        <v>48</v>
      </c>
      <c r="J11" t="s">
        <v>49</v>
      </c>
      <c r="K11" t="s">
        <v>50</v>
      </c>
      <c r="L11" t="s">
        <v>247</v>
      </c>
      <c r="M11" t="s">
        <v>248</v>
      </c>
      <c r="N11">
        <v>6361</v>
      </c>
      <c r="O11">
        <v>10</v>
      </c>
      <c r="P11" t="s">
        <v>249</v>
      </c>
      <c r="Q11" s="9">
        <v>76134000</v>
      </c>
      <c r="R11" s="9">
        <v>76134000</v>
      </c>
      <c r="S11" s="9">
        <v>71769120</v>
      </c>
      <c r="T11" s="9">
        <v>71769120</v>
      </c>
      <c r="U11" s="9">
        <v>4364880</v>
      </c>
      <c r="V11" s="9">
        <v>71769120</v>
      </c>
      <c r="W11" s="9">
        <v>0</v>
      </c>
      <c r="X11" s="9">
        <v>4364880</v>
      </c>
      <c r="Y11" s="9">
        <v>0</v>
      </c>
      <c r="Z11" s="9">
        <v>71769120</v>
      </c>
      <c r="AA11" s="9">
        <v>0</v>
      </c>
      <c r="AB11" s="9" t="s">
        <v>54</v>
      </c>
      <c r="AC11" s="9" t="s">
        <v>55</v>
      </c>
      <c r="AD11" s="9" t="s">
        <v>56</v>
      </c>
      <c r="AE11" s="9" t="s">
        <v>56</v>
      </c>
      <c r="AF11" s="9" t="s">
        <v>56</v>
      </c>
      <c r="AG11" s="9" t="s">
        <v>56</v>
      </c>
      <c r="AH11" s="9" t="s">
        <v>57</v>
      </c>
      <c r="AI11" s="9">
        <v>1</v>
      </c>
    </row>
    <row r="12" spans="1:35">
      <c r="A12" t="s">
        <v>41</v>
      </c>
      <c r="B12" t="s">
        <v>42</v>
      </c>
      <c r="C12" t="s">
        <v>43</v>
      </c>
      <c r="D12" t="s">
        <v>44</v>
      </c>
      <c r="E12" t="s">
        <v>222</v>
      </c>
      <c r="F12" t="s">
        <v>246</v>
      </c>
      <c r="G12" t="s">
        <v>46</v>
      </c>
      <c r="H12" t="s">
        <v>47</v>
      </c>
      <c r="I12" t="s">
        <v>48</v>
      </c>
      <c r="J12" t="s">
        <v>49</v>
      </c>
      <c r="K12" t="s">
        <v>50</v>
      </c>
      <c r="L12" t="s">
        <v>247</v>
      </c>
      <c r="M12" t="s">
        <v>250</v>
      </c>
      <c r="N12">
        <v>6362</v>
      </c>
      <c r="O12">
        <v>11</v>
      </c>
      <c r="P12" t="s">
        <v>251</v>
      </c>
      <c r="Q12" s="9">
        <v>48686000</v>
      </c>
      <c r="R12" s="9">
        <v>48686000</v>
      </c>
      <c r="S12" s="9">
        <v>43330100</v>
      </c>
      <c r="T12" s="9">
        <v>43330100</v>
      </c>
      <c r="U12" s="9">
        <v>5355900</v>
      </c>
      <c r="V12" s="9">
        <v>43330100</v>
      </c>
      <c r="W12" s="9">
        <v>0</v>
      </c>
      <c r="X12" s="9">
        <v>5355900</v>
      </c>
      <c r="Y12" s="9">
        <v>0</v>
      </c>
      <c r="Z12" s="9">
        <v>43330100</v>
      </c>
      <c r="AA12" s="9">
        <v>0</v>
      </c>
      <c r="AB12" s="9" t="s">
        <v>54</v>
      </c>
      <c r="AC12" s="9" t="s">
        <v>55</v>
      </c>
      <c r="AD12" s="9" t="s">
        <v>56</v>
      </c>
      <c r="AE12" s="9" t="s">
        <v>56</v>
      </c>
      <c r="AF12" s="9" t="s">
        <v>56</v>
      </c>
      <c r="AG12" s="9" t="s">
        <v>56</v>
      </c>
      <c r="AH12" s="9" t="s">
        <v>57</v>
      </c>
      <c r="AI12" s="9">
        <v>1</v>
      </c>
    </row>
    <row r="13" spans="1:35">
      <c r="A13" t="s">
        <v>41</v>
      </c>
      <c r="B13" t="s">
        <v>42</v>
      </c>
      <c r="C13" t="s">
        <v>43</v>
      </c>
      <c r="D13" t="s">
        <v>44</v>
      </c>
      <c r="E13" t="s">
        <v>222</v>
      </c>
      <c r="F13" t="s">
        <v>246</v>
      </c>
      <c r="G13" t="s">
        <v>46</v>
      </c>
      <c r="H13" t="s">
        <v>47</v>
      </c>
      <c r="I13" t="s">
        <v>48</v>
      </c>
      <c r="J13" t="s">
        <v>49</v>
      </c>
      <c r="K13" t="s">
        <v>50</v>
      </c>
      <c r="L13" t="s">
        <v>247</v>
      </c>
      <c r="M13" t="s">
        <v>252</v>
      </c>
      <c r="N13">
        <v>6363</v>
      </c>
      <c r="O13">
        <v>12</v>
      </c>
      <c r="P13" t="s">
        <v>253</v>
      </c>
      <c r="Q13" s="9">
        <v>179668000</v>
      </c>
      <c r="R13" s="9">
        <v>179668000</v>
      </c>
      <c r="S13" s="9">
        <v>161511972</v>
      </c>
      <c r="T13" s="9">
        <v>161511972</v>
      </c>
      <c r="U13" s="9">
        <v>18156028</v>
      </c>
      <c r="V13" s="9">
        <v>161511972</v>
      </c>
      <c r="W13" s="9">
        <v>0</v>
      </c>
      <c r="X13" s="9">
        <v>18156028</v>
      </c>
      <c r="Y13" s="9">
        <v>0</v>
      </c>
      <c r="Z13" s="9">
        <v>161511972</v>
      </c>
      <c r="AA13" s="9">
        <v>0</v>
      </c>
      <c r="AB13" s="9" t="s">
        <v>54</v>
      </c>
      <c r="AC13" s="9" t="s">
        <v>55</v>
      </c>
      <c r="AD13" s="9" t="s">
        <v>56</v>
      </c>
      <c r="AE13" s="9" t="s">
        <v>56</v>
      </c>
      <c r="AF13" s="9" t="s">
        <v>56</v>
      </c>
      <c r="AG13" s="9" t="s">
        <v>56</v>
      </c>
      <c r="AH13" s="9" t="s">
        <v>57</v>
      </c>
      <c r="AI13" s="9">
        <v>1</v>
      </c>
    </row>
    <row r="14" spans="1:35">
      <c r="A14" t="s">
        <v>41</v>
      </c>
      <c r="B14" t="s">
        <v>42</v>
      </c>
      <c r="C14" t="s">
        <v>43</v>
      </c>
      <c r="D14" t="s">
        <v>44</v>
      </c>
      <c r="E14" t="s">
        <v>222</v>
      </c>
      <c r="F14" t="s">
        <v>246</v>
      </c>
      <c r="G14" t="s">
        <v>46</v>
      </c>
      <c r="H14" t="s">
        <v>47</v>
      </c>
      <c r="I14" t="s">
        <v>48</v>
      </c>
      <c r="J14" t="s">
        <v>49</v>
      </c>
      <c r="K14" t="s">
        <v>50</v>
      </c>
      <c r="L14" t="s">
        <v>247</v>
      </c>
      <c r="M14" t="s">
        <v>254</v>
      </c>
      <c r="N14">
        <v>6364</v>
      </c>
      <c r="O14">
        <v>13</v>
      </c>
      <c r="P14" t="s">
        <v>255</v>
      </c>
      <c r="Q14" s="9">
        <v>177514000</v>
      </c>
      <c r="R14" s="9">
        <v>177514000</v>
      </c>
      <c r="S14" s="9">
        <v>156259890</v>
      </c>
      <c r="T14" s="9">
        <v>156259890</v>
      </c>
      <c r="U14" s="9">
        <v>21254110</v>
      </c>
      <c r="V14" s="9">
        <v>156259890</v>
      </c>
      <c r="W14" s="9">
        <v>0</v>
      </c>
      <c r="X14" s="9">
        <v>21254110</v>
      </c>
      <c r="Y14" s="9">
        <v>0</v>
      </c>
      <c r="Z14" s="9">
        <v>156259890</v>
      </c>
      <c r="AA14" s="9">
        <v>0</v>
      </c>
      <c r="AB14" s="9" t="s">
        <v>54</v>
      </c>
      <c r="AC14" s="9" t="s">
        <v>55</v>
      </c>
      <c r="AD14" s="9" t="s">
        <v>56</v>
      </c>
      <c r="AE14" s="9" t="s">
        <v>56</v>
      </c>
      <c r="AF14" s="9" t="s">
        <v>56</v>
      </c>
      <c r="AG14" s="9" t="s">
        <v>56</v>
      </c>
      <c r="AH14" s="9" t="s">
        <v>57</v>
      </c>
      <c r="AI14" s="9">
        <v>1</v>
      </c>
    </row>
    <row r="15" spans="1:35">
      <c r="A15" t="s">
        <v>41</v>
      </c>
      <c r="B15" t="s">
        <v>42</v>
      </c>
      <c r="C15" t="s">
        <v>43</v>
      </c>
      <c r="D15" t="s">
        <v>44</v>
      </c>
      <c r="E15" t="s">
        <v>222</v>
      </c>
      <c r="F15" t="s">
        <v>246</v>
      </c>
      <c r="G15" t="s">
        <v>46</v>
      </c>
      <c r="H15" t="s">
        <v>47</v>
      </c>
      <c r="I15" t="s">
        <v>48</v>
      </c>
      <c r="J15" t="s">
        <v>49</v>
      </c>
      <c r="K15" t="s">
        <v>50</v>
      </c>
      <c r="L15" t="s">
        <v>247</v>
      </c>
      <c r="M15" t="s">
        <v>256</v>
      </c>
      <c r="N15">
        <v>6365</v>
      </c>
      <c r="O15">
        <v>14</v>
      </c>
      <c r="P15" t="s">
        <v>257</v>
      </c>
      <c r="Q15" s="9">
        <v>171714000</v>
      </c>
      <c r="R15" s="9">
        <v>223714000</v>
      </c>
      <c r="S15" s="9">
        <v>223714000</v>
      </c>
      <c r="T15" s="9">
        <v>223714000</v>
      </c>
      <c r="U15" s="9">
        <v>0</v>
      </c>
      <c r="V15" s="9">
        <v>223714000</v>
      </c>
      <c r="W15" s="9">
        <v>0</v>
      </c>
      <c r="X15" s="9">
        <v>0</v>
      </c>
      <c r="Y15" s="9">
        <v>0</v>
      </c>
      <c r="Z15" s="9">
        <v>106349322</v>
      </c>
      <c r="AA15" s="9">
        <v>117364678</v>
      </c>
      <c r="AB15" s="9" t="s">
        <v>54</v>
      </c>
      <c r="AC15" s="9" t="s">
        <v>55</v>
      </c>
      <c r="AD15" s="9" t="s">
        <v>56</v>
      </c>
      <c r="AE15" s="9" t="s">
        <v>56</v>
      </c>
      <c r="AF15" s="9" t="s">
        <v>56</v>
      </c>
      <c r="AG15" s="9" t="s">
        <v>56</v>
      </c>
      <c r="AH15" s="9" t="s">
        <v>57</v>
      </c>
      <c r="AI15" s="9">
        <v>1</v>
      </c>
    </row>
    <row r="16" spans="1:35">
      <c r="A16" t="s">
        <v>41</v>
      </c>
      <c r="B16" t="s">
        <v>42</v>
      </c>
      <c r="C16" t="s">
        <v>43</v>
      </c>
      <c r="D16" t="s">
        <v>44</v>
      </c>
      <c r="E16" t="s">
        <v>222</v>
      </c>
      <c r="F16" t="s">
        <v>246</v>
      </c>
      <c r="G16" t="s">
        <v>46</v>
      </c>
      <c r="H16" t="s">
        <v>47</v>
      </c>
      <c r="I16" t="s">
        <v>48</v>
      </c>
      <c r="J16" t="s">
        <v>49</v>
      </c>
      <c r="K16" t="s">
        <v>50</v>
      </c>
      <c r="L16" t="s">
        <v>247</v>
      </c>
      <c r="M16" t="s">
        <v>258</v>
      </c>
      <c r="N16">
        <v>6366</v>
      </c>
      <c r="O16">
        <v>15</v>
      </c>
      <c r="P16" t="s">
        <v>259</v>
      </c>
      <c r="Q16" s="9">
        <v>44906000</v>
      </c>
      <c r="R16" s="9">
        <v>44906000</v>
      </c>
      <c r="S16" s="9">
        <v>40083700</v>
      </c>
      <c r="T16" s="9">
        <v>40083700</v>
      </c>
      <c r="U16" s="9">
        <v>4822300</v>
      </c>
      <c r="V16" s="9">
        <v>40083700</v>
      </c>
      <c r="W16" s="9">
        <v>0</v>
      </c>
      <c r="X16" s="9">
        <v>4822300</v>
      </c>
      <c r="Y16" s="9">
        <v>0</v>
      </c>
      <c r="Z16" s="9">
        <v>40083700</v>
      </c>
      <c r="AA16" s="9">
        <v>0</v>
      </c>
      <c r="AB16" s="9" t="s">
        <v>54</v>
      </c>
      <c r="AC16" s="9" t="s">
        <v>55</v>
      </c>
      <c r="AD16" s="9" t="s">
        <v>56</v>
      </c>
      <c r="AE16" s="9" t="s">
        <v>56</v>
      </c>
      <c r="AF16" s="9" t="s">
        <v>56</v>
      </c>
      <c r="AG16" s="9" t="s">
        <v>56</v>
      </c>
      <c r="AH16" s="9" t="s">
        <v>57</v>
      </c>
      <c r="AI16" s="9">
        <v>1</v>
      </c>
    </row>
    <row r="17" spans="1:35">
      <c r="A17" t="s">
        <v>41</v>
      </c>
      <c r="B17" t="s">
        <v>42</v>
      </c>
      <c r="C17" t="s">
        <v>43</v>
      </c>
      <c r="D17" t="s">
        <v>44</v>
      </c>
      <c r="E17" t="s">
        <v>222</v>
      </c>
      <c r="F17" t="s">
        <v>246</v>
      </c>
      <c r="G17" t="s">
        <v>46</v>
      </c>
      <c r="H17" t="s">
        <v>47</v>
      </c>
      <c r="I17" t="s">
        <v>48</v>
      </c>
      <c r="J17" t="s">
        <v>49</v>
      </c>
      <c r="K17" t="s">
        <v>50</v>
      </c>
      <c r="L17" t="s">
        <v>247</v>
      </c>
      <c r="M17" t="s">
        <v>260</v>
      </c>
      <c r="N17">
        <v>6367</v>
      </c>
      <c r="O17">
        <v>16</v>
      </c>
      <c r="P17" t="s">
        <v>261</v>
      </c>
      <c r="Q17" s="9">
        <v>67359000</v>
      </c>
      <c r="R17" s="9">
        <v>67359000</v>
      </c>
      <c r="S17" s="9">
        <v>60144600</v>
      </c>
      <c r="T17" s="9">
        <v>60144600</v>
      </c>
      <c r="U17" s="9">
        <v>7214400</v>
      </c>
      <c r="V17" s="9">
        <v>60144600</v>
      </c>
      <c r="W17" s="9">
        <v>0</v>
      </c>
      <c r="X17" s="9">
        <v>7214400</v>
      </c>
      <c r="Y17" s="9">
        <v>0</v>
      </c>
      <c r="Z17" s="9">
        <v>60144600</v>
      </c>
      <c r="AA17" s="9">
        <v>0</v>
      </c>
      <c r="AB17" s="9" t="s">
        <v>54</v>
      </c>
      <c r="AC17" s="9" t="s">
        <v>55</v>
      </c>
      <c r="AD17" s="9" t="s">
        <v>56</v>
      </c>
      <c r="AE17" s="9" t="s">
        <v>56</v>
      </c>
      <c r="AF17" s="9" t="s">
        <v>56</v>
      </c>
      <c r="AG17" s="9" t="s">
        <v>56</v>
      </c>
      <c r="AH17" s="9" t="s">
        <v>57</v>
      </c>
      <c r="AI17" s="9">
        <v>1</v>
      </c>
    </row>
    <row r="18" spans="1:35">
      <c r="A18" t="s">
        <v>41</v>
      </c>
      <c r="B18" t="s">
        <v>42</v>
      </c>
      <c r="C18" t="s">
        <v>43</v>
      </c>
      <c r="D18" t="s">
        <v>44</v>
      </c>
      <c r="E18" t="s">
        <v>222</v>
      </c>
      <c r="F18" t="s">
        <v>246</v>
      </c>
      <c r="G18" t="s">
        <v>46</v>
      </c>
      <c r="H18" t="s">
        <v>47</v>
      </c>
      <c r="I18" t="s">
        <v>48</v>
      </c>
      <c r="J18" t="s">
        <v>49</v>
      </c>
      <c r="K18" t="s">
        <v>50</v>
      </c>
      <c r="L18" t="s">
        <v>247</v>
      </c>
      <c r="M18" t="s">
        <v>262</v>
      </c>
      <c r="N18">
        <v>6368</v>
      </c>
      <c r="O18">
        <v>17</v>
      </c>
      <c r="P18" t="s">
        <v>263</v>
      </c>
      <c r="Q18" s="9">
        <v>89812000</v>
      </c>
      <c r="R18" s="9">
        <v>89812000</v>
      </c>
      <c r="S18" s="9">
        <v>80184400</v>
      </c>
      <c r="T18" s="9">
        <v>80184400</v>
      </c>
      <c r="U18" s="9">
        <v>9627600</v>
      </c>
      <c r="V18" s="9">
        <v>80184400</v>
      </c>
      <c r="W18" s="9">
        <v>0</v>
      </c>
      <c r="X18" s="9">
        <v>9627600</v>
      </c>
      <c r="Y18" s="9">
        <v>0</v>
      </c>
      <c r="Z18" s="9">
        <v>80184400</v>
      </c>
      <c r="AA18" s="9">
        <v>0</v>
      </c>
      <c r="AB18" s="9" t="s">
        <v>54</v>
      </c>
      <c r="AC18" s="9" t="s">
        <v>55</v>
      </c>
      <c r="AD18" s="9" t="s">
        <v>56</v>
      </c>
      <c r="AE18" s="9" t="s">
        <v>56</v>
      </c>
      <c r="AF18" s="9" t="s">
        <v>56</v>
      </c>
      <c r="AG18" s="9" t="s">
        <v>56</v>
      </c>
      <c r="AH18" s="9" t="s">
        <v>57</v>
      </c>
      <c r="AI18" s="9">
        <v>1</v>
      </c>
    </row>
    <row r="19" spans="1:35">
      <c r="A19" t="s">
        <v>41</v>
      </c>
      <c r="B19" t="s">
        <v>42</v>
      </c>
      <c r="C19" t="s">
        <v>43</v>
      </c>
      <c r="D19" t="s">
        <v>44</v>
      </c>
      <c r="E19" t="s">
        <v>222</v>
      </c>
      <c r="F19" t="s">
        <v>246</v>
      </c>
      <c r="G19" t="s">
        <v>46</v>
      </c>
      <c r="H19" t="s">
        <v>47</v>
      </c>
      <c r="I19" t="s">
        <v>48</v>
      </c>
      <c r="J19" t="s">
        <v>49</v>
      </c>
      <c r="K19" t="s">
        <v>50</v>
      </c>
      <c r="L19" t="s">
        <v>247</v>
      </c>
      <c r="M19" t="s">
        <v>384</v>
      </c>
      <c r="N19">
        <v>6369</v>
      </c>
      <c r="O19">
        <v>18</v>
      </c>
      <c r="P19" t="s">
        <v>385</v>
      </c>
      <c r="Q19" s="9">
        <v>7366000</v>
      </c>
      <c r="R19" s="9">
        <v>8866000</v>
      </c>
      <c r="S19" s="9">
        <v>8811094</v>
      </c>
      <c r="T19" s="9">
        <v>8811094</v>
      </c>
      <c r="U19" s="9">
        <v>54906</v>
      </c>
      <c r="V19" s="9">
        <v>8811094</v>
      </c>
      <c r="W19" s="9">
        <v>0</v>
      </c>
      <c r="X19" s="9">
        <v>54906</v>
      </c>
      <c r="Y19" s="9">
        <v>0</v>
      </c>
      <c r="Z19" s="9">
        <v>7492775</v>
      </c>
      <c r="AA19" s="9">
        <v>1318319</v>
      </c>
      <c r="AB19" s="9" t="s">
        <v>54</v>
      </c>
      <c r="AC19" s="9" t="s">
        <v>55</v>
      </c>
      <c r="AD19" s="9" t="s">
        <v>56</v>
      </c>
      <c r="AE19" s="9" t="s">
        <v>56</v>
      </c>
      <c r="AF19" s="9" t="s">
        <v>56</v>
      </c>
      <c r="AG19" s="9" t="s">
        <v>56</v>
      </c>
      <c r="AH19" s="9" t="s">
        <v>57</v>
      </c>
      <c r="AI19" s="9">
        <v>1</v>
      </c>
    </row>
    <row r="20" spans="1:35">
      <c r="A20" t="s">
        <v>41</v>
      </c>
      <c r="B20" t="s">
        <v>42</v>
      </c>
      <c r="C20" t="s">
        <v>43</v>
      </c>
      <c r="D20" t="s">
        <v>44</v>
      </c>
      <c r="E20" t="s">
        <v>236</v>
      </c>
      <c r="F20" t="s">
        <v>264</v>
      </c>
      <c r="G20" t="s">
        <v>46</v>
      </c>
      <c r="H20" t="s">
        <v>47</v>
      </c>
      <c r="I20" t="s">
        <v>48</v>
      </c>
      <c r="J20" t="s">
        <v>49</v>
      </c>
      <c r="K20" t="s">
        <v>98</v>
      </c>
      <c r="L20" t="s">
        <v>265</v>
      </c>
      <c r="M20" t="s">
        <v>266</v>
      </c>
      <c r="N20">
        <v>6370</v>
      </c>
      <c r="O20">
        <v>19</v>
      </c>
      <c r="P20" t="s">
        <v>267</v>
      </c>
      <c r="Q20" s="9">
        <v>60000000</v>
      </c>
      <c r="R20" s="9">
        <v>66000000</v>
      </c>
      <c r="S20" s="9">
        <v>66000000</v>
      </c>
      <c r="T20" s="9">
        <v>66000000</v>
      </c>
      <c r="U20" s="9">
        <v>0</v>
      </c>
      <c r="V20" s="9">
        <v>66000000</v>
      </c>
      <c r="W20" s="9">
        <v>0</v>
      </c>
      <c r="X20" s="9">
        <v>0</v>
      </c>
      <c r="Y20" s="9">
        <v>0</v>
      </c>
      <c r="Z20" s="9">
        <v>64999332</v>
      </c>
      <c r="AA20" s="9">
        <v>1000668</v>
      </c>
      <c r="AB20" s="9" t="s">
        <v>54</v>
      </c>
      <c r="AC20" s="9" t="s">
        <v>55</v>
      </c>
      <c r="AD20" s="9" t="s">
        <v>56</v>
      </c>
      <c r="AE20" s="9" t="s">
        <v>56</v>
      </c>
      <c r="AF20" s="9" t="s">
        <v>56</v>
      </c>
      <c r="AG20" s="9" t="s">
        <v>56</v>
      </c>
      <c r="AH20" s="9" t="s">
        <v>57</v>
      </c>
      <c r="AI20" s="9">
        <v>1</v>
      </c>
    </row>
    <row r="21" spans="1:35">
      <c r="A21" t="s">
        <v>41</v>
      </c>
      <c r="B21" t="s">
        <v>42</v>
      </c>
      <c r="C21" t="s">
        <v>43</v>
      </c>
      <c r="D21" t="s">
        <v>44</v>
      </c>
      <c r="E21" t="s">
        <v>236</v>
      </c>
      <c r="F21" t="s">
        <v>264</v>
      </c>
      <c r="G21" t="s">
        <v>46</v>
      </c>
      <c r="H21" t="s">
        <v>47</v>
      </c>
      <c r="I21" t="s">
        <v>48</v>
      </c>
      <c r="J21" t="s">
        <v>49</v>
      </c>
      <c r="K21" t="s">
        <v>98</v>
      </c>
      <c r="L21" t="s">
        <v>265</v>
      </c>
      <c r="M21" t="s">
        <v>268</v>
      </c>
      <c r="N21">
        <v>6371</v>
      </c>
      <c r="O21">
        <v>20</v>
      </c>
      <c r="P21" t="s">
        <v>269</v>
      </c>
      <c r="Q21" s="9">
        <v>60000000</v>
      </c>
      <c r="R21" s="9">
        <v>52642800</v>
      </c>
      <c r="S21" s="9">
        <v>45741415</v>
      </c>
      <c r="T21" s="9">
        <v>45741415</v>
      </c>
      <c r="U21" s="9">
        <v>6901385</v>
      </c>
      <c r="V21" s="9">
        <v>45741415</v>
      </c>
      <c r="W21" s="9">
        <v>0</v>
      </c>
      <c r="X21" s="9">
        <v>6901385</v>
      </c>
      <c r="Y21" s="9">
        <v>0</v>
      </c>
      <c r="Z21" s="9">
        <v>34128458</v>
      </c>
      <c r="AA21" s="9">
        <v>11612957</v>
      </c>
      <c r="AB21" s="9" t="s">
        <v>54</v>
      </c>
      <c r="AC21" s="9" t="s">
        <v>55</v>
      </c>
      <c r="AD21" s="9" t="s">
        <v>56</v>
      </c>
      <c r="AE21" s="9" t="s">
        <v>56</v>
      </c>
      <c r="AF21" s="9" t="s">
        <v>56</v>
      </c>
      <c r="AG21" s="9" t="s">
        <v>56</v>
      </c>
      <c r="AH21" s="9" t="s">
        <v>57</v>
      </c>
      <c r="AI21" s="9">
        <v>1</v>
      </c>
    </row>
    <row r="22" spans="1:35">
      <c r="A22" t="s">
        <v>41</v>
      </c>
      <c r="B22" t="s">
        <v>42</v>
      </c>
      <c r="C22" t="s">
        <v>43</v>
      </c>
      <c r="D22" t="s">
        <v>44</v>
      </c>
      <c r="E22" t="s">
        <v>236</v>
      </c>
      <c r="F22" t="s">
        <v>264</v>
      </c>
      <c r="G22" t="s">
        <v>46</v>
      </c>
      <c r="H22" t="s">
        <v>47</v>
      </c>
      <c r="I22" t="s">
        <v>48</v>
      </c>
      <c r="J22" t="s">
        <v>49</v>
      </c>
      <c r="K22" t="s">
        <v>98</v>
      </c>
      <c r="L22" t="s">
        <v>265</v>
      </c>
      <c r="M22" t="s">
        <v>270</v>
      </c>
      <c r="N22">
        <v>6372</v>
      </c>
      <c r="O22">
        <v>21</v>
      </c>
      <c r="P22" t="s">
        <v>271</v>
      </c>
      <c r="Q22" s="9">
        <v>50000000</v>
      </c>
      <c r="R22" s="9">
        <v>50000000</v>
      </c>
      <c r="S22" s="9">
        <v>50000000</v>
      </c>
      <c r="T22" s="9">
        <v>50000000</v>
      </c>
      <c r="U22" s="9">
        <v>0</v>
      </c>
      <c r="V22" s="9">
        <v>50000000</v>
      </c>
      <c r="W22" s="9">
        <v>0</v>
      </c>
      <c r="X22" s="9">
        <v>0</v>
      </c>
      <c r="Y22" s="9">
        <v>0</v>
      </c>
      <c r="Z22" s="9">
        <v>50000000</v>
      </c>
      <c r="AA22" s="9">
        <v>0</v>
      </c>
      <c r="AB22" s="9" t="s">
        <v>54</v>
      </c>
      <c r="AC22" s="9" t="s">
        <v>55</v>
      </c>
      <c r="AD22" s="9" t="s">
        <v>56</v>
      </c>
      <c r="AE22" s="9" t="s">
        <v>56</v>
      </c>
      <c r="AF22" s="9" t="s">
        <v>56</v>
      </c>
      <c r="AG22" s="9" t="s">
        <v>56</v>
      </c>
      <c r="AH22" s="9" t="s">
        <v>57</v>
      </c>
      <c r="AI22" s="9">
        <v>1</v>
      </c>
    </row>
    <row r="23" spans="1:35">
      <c r="A23" t="s">
        <v>41</v>
      </c>
      <c r="B23" t="s">
        <v>42</v>
      </c>
      <c r="C23" t="s">
        <v>43</v>
      </c>
      <c r="D23" t="s">
        <v>44</v>
      </c>
      <c r="E23" t="s">
        <v>236</v>
      </c>
      <c r="F23" t="s">
        <v>272</v>
      </c>
      <c r="G23" t="s">
        <v>46</v>
      </c>
      <c r="H23" t="s">
        <v>47</v>
      </c>
      <c r="I23" t="s">
        <v>48</v>
      </c>
      <c r="J23" t="s">
        <v>49</v>
      </c>
      <c r="K23" t="s">
        <v>98</v>
      </c>
      <c r="L23" t="s">
        <v>273</v>
      </c>
      <c r="M23" t="s">
        <v>274</v>
      </c>
      <c r="N23">
        <v>6373</v>
      </c>
      <c r="O23">
        <v>22</v>
      </c>
      <c r="P23" t="s">
        <v>275</v>
      </c>
      <c r="Q23" s="9">
        <v>18000000</v>
      </c>
      <c r="R23" s="9">
        <v>7560956</v>
      </c>
      <c r="S23" s="9">
        <v>4403879</v>
      </c>
      <c r="T23" s="9">
        <v>4403879</v>
      </c>
      <c r="U23" s="9">
        <v>3157077</v>
      </c>
      <c r="V23" s="9">
        <v>4403879</v>
      </c>
      <c r="W23" s="9">
        <v>0</v>
      </c>
      <c r="X23" s="9">
        <v>3157077</v>
      </c>
      <c r="Y23" s="9">
        <v>0</v>
      </c>
      <c r="Z23" s="9">
        <v>4403879</v>
      </c>
      <c r="AA23" s="9">
        <v>0</v>
      </c>
      <c r="AB23" s="9" t="s">
        <v>54</v>
      </c>
      <c r="AC23" s="9" t="s">
        <v>55</v>
      </c>
      <c r="AD23" s="9" t="s">
        <v>56</v>
      </c>
      <c r="AE23" s="9" t="s">
        <v>56</v>
      </c>
      <c r="AF23" s="9" t="s">
        <v>56</v>
      </c>
      <c r="AG23" s="9" t="s">
        <v>56</v>
      </c>
      <c r="AH23" s="9" t="s">
        <v>57</v>
      </c>
      <c r="AI23" s="9">
        <v>1</v>
      </c>
    </row>
    <row r="24" spans="1:35">
      <c r="A24" t="s">
        <v>41</v>
      </c>
      <c r="B24" t="s">
        <v>42</v>
      </c>
      <c r="C24" t="s">
        <v>43</v>
      </c>
      <c r="D24" t="s">
        <v>44</v>
      </c>
      <c r="E24" t="s">
        <v>236</v>
      </c>
      <c r="F24" t="s">
        <v>272</v>
      </c>
      <c r="G24" t="s">
        <v>46</v>
      </c>
      <c r="H24" t="s">
        <v>47</v>
      </c>
      <c r="I24" t="s">
        <v>48</v>
      </c>
      <c r="J24" t="s">
        <v>49</v>
      </c>
      <c r="K24" t="s">
        <v>98</v>
      </c>
      <c r="L24" t="s">
        <v>273</v>
      </c>
      <c r="M24" t="s">
        <v>276</v>
      </c>
      <c r="N24">
        <v>6374</v>
      </c>
      <c r="O24">
        <v>23</v>
      </c>
      <c r="P24" t="s">
        <v>277</v>
      </c>
      <c r="Q24" s="9">
        <v>70000000</v>
      </c>
      <c r="R24" s="9">
        <v>80000000</v>
      </c>
      <c r="S24" s="9">
        <v>64452277</v>
      </c>
      <c r="T24" s="9">
        <v>66094455</v>
      </c>
      <c r="U24" s="9">
        <v>13905545</v>
      </c>
      <c r="V24" s="9">
        <v>66094455</v>
      </c>
      <c r="W24" s="9">
        <v>1642178</v>
      </c>
      <c r="X24" s="9">
        <v>15547723</v>
      </c>
      <c r="Y24" s="9">
        <v>0</v>
      </c>
      <c r="Z24" s="9">
        <v>64434455</v>
      </c>
      <c r="AA24" s="9">
        <v>17822</v>
      </c>
      <c r="AB24" s="9" t="s">
        <v>54</v>
      </c>
      <c r="AC24" s="9" t="s">
        <v>55</v>
      </c>
      <c r="AD24" s="9" t="s">
        <v>56</v>
      </c>
      <c r="AE24" s="9" t="s">
        <v>56</v>
      </c>
      <c r="AF24" s="9" t="s">
        <v>56</v>
      </c>
      <c r="AG24" s="9" t="s">
        <v>56</v>
      </c>
      <c r="AH24" s="9" t="s">
        <v>57</v>
      </c>
      <c r="AI24" s="9">
        <v>1</v>
      </c>
    </row>
    <row r="25" spans="1:35">
      <c r="A25" t="s">
        <v>41</v>
      </c>
      <c r="B25" t="s">
        <v>42</v>
      </c>
      <c r="C25" t="s">
        <v>43</v>
      </c>
      <c r="D25" t="s">
        <v>44</v>
      </c>
      <c r="E25" t="s">
        <v>236</v>
      </c>
      <c r="F25" t="s">
        <v>272</v>
      </c>
      <c r="G25" t="s">
        <v>46</v>
      </c>
      <c r="H25" t="s">
        <v>47</v>
      </c>
      <c r="I25" t="s">
        <v>48</v>
      </c>
      <c r="J25" t="s">
        <v>49</v>
      </c>
      <c r="K25" t="s">
        <v>98</v>
      </c>
      <c r="L25" t="s">
        <v>273</v>
      </c>
      <c r="M25" t="s">
        <v>278</v>
      </c>
      <c r="N25">
        <v>6375</v>
      </c>
      <c r="O25">
        <v>24</v>
      </c>
      <c r="P25" t="s">
        <v>279</v>
      </c>
      <c r="Q25" s="9">
        <v>5000000</v>
      </c>
      <c r="R25" s="9">
        <v>6400000</v>
      </c>
      <c r="S25" s="9">
        <v>2900000</v>
      </c>
      <c r="T25" s="9">
        <v>2900000</v>
      </c>
      <c r="U25" s="9">
        <v>3500000</v>
      </c>
      <c r="V25" s="9">
        <v>2900000</v>
      </c>
      <c r="W25" s="9">
        <v>0</v>
      </c>
      <c r="X25" s="9">
        <v>3500000</v>
      </c>
      <c r="Y25" s="9">
        <v>0</v>
      </c>
      <c r="Z25" s="9">
        <v>2900000</v>
      </c>
      <c r="AA25" s="9">
        <v>0</v>
      </c>
      <c r="AB25" s="9" t="s">
        <v>54</v>
      </c>
      <c r="AC25" s="9" t="s">
        <v>55</v>
      </c>
      <c r="AD25" s="9" t="s">
        <v>56</v>
      </c>
      <c r="AE25" s="9" t="s">
        <v>56</v>
      </c>
      <c r="AF25" s="9" t="s">
        <v>56</v>
      </c>
      <c r="AG25" s="9" t="s">
        <v>56</v>
      </c>
      <c r="AH25" s="9" t="s">
        <v>57</v>
      </c>
      <c r="AI25" s="9">
        <v>1</v>
      </c>
    </row>
    <row r="26" spans="1:35">
      <c r="A26" t="s">
        <v>41</v>
      </c>
      <c r="B26" t="s">
        <v>42</v>
      </c>
      <c r="C26" t="s">
        <v>43</v>
      </c>
      <c r="D26" t="s">
        <v>44</v>
      </c>
      <c r="E26" t="s">
        <v>236</v>
      </c>
      <c r="F26" t="s">
        <v>272</v>
      </c>
      <c r="G26" t="s">
        <v>46</v>
      </c>
      <c r="H26" t="s">
        <v>47</v>
      </c>
      <c r="I26" t="s">
        <v>48</v>
      </c>
      <c r="J26" t="s">
        <v>49</v>
      </c>
      <c r="K26" t="s">
        <v>98</v>
      </c>
      <c r="L26" t="s">
        <v>273</v>
      </c>
      <c r="M26" t="s">
        <v>280</v>
      </c>
      <c r="N26">
        <v>6376</v>
      </c>
      <c r="O26">
        <v>25</v>
      </c>
      <c r="P26" t="s">
        <v>281</v>
      </c>
      <c r="Q26" s="9">
        <v>5000000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 t="s">
        <v>54</v>
      </c>
      <c r="AC26" s="9" t="s">
        <v>55</v>
      </c>
      <c r="AD26" s="9" t="s">
        <v>56</v>
      </c>
      <c r="AE26" s="9" t="s">
        <v>56</v>
      </c>
      <c r="AF26" s="9" t="s">
        <v>56</v>
      </c>
      <c r="AG26" s="9" t="s">
        <v>56</v>
      </c>
      <c r="AH26" s="9" t="s">
        <v>57</v>
      </c>
      <c r="AI26" s="9">
        <v>1</v>
      </c>
    </row>
    <row r="27" spans="1:35">
      <c r="A27" t="s">
        <v>41</v>
      </c>
      <c r="B27" t="s">
        <v>42</v>
      </c>
      <c r="C27" t="s">
        <v>43</v>
      </c>
      <c r="D27" t="s">
        <v>44</v>
      </c>
      <c r="E27" t="s">
        <v>236</v>
      </c>
      <c r="F27" t="s">
        <v>272</v>
      </c>
      <c r="G27" t="s">
        <v>46</v>
      </c>
      <c r="H27" t="s">
        <v>47</v>
      </c>
      <c r="I27" t="s">
        <v>48</v>
      </c>
      <c r="J27" t="s">
        <v>49</v>
      </c>
      <c r="K27" t="s">
        <v>98</v>
      </c>
      <c r="L27" t="s">
        <v>273</v>
      </c>
      <c r="M27" t="s">
        <v>282</v>
      </c>
      <c r="N27">
        <v>6377</v>
      </c>
      <c r="O27">
        <v>26</v>
      </c>
      <c r="P27" t="s">
        <v>283</v>
      </c>
      <c r="Q27" s="9">
        <v>144000000</v>
      </c>
      <c r="R27" s="9">
        <v>144000000</v>
      </c>
      <c r="S27" s="9">
        <v>67242039</v>
      </c>
      <c r="T27" s="9">
        <v>67242039</v>
      </c>
      <c r="U27" s="9">
        <v>76757961</v>
      </c>
      <c r="V27" s="9">
        <v>67242039</v>
      </c>
      <c r="W27" s="9">
        <v>0</v>
      </c>
      <c r="X27" s="9">
        <v>76757961</v>
      </c>
      <c r="Y27" s="9">
        <v>0</v>
      </c>
      <c r="Z27" s="9">
        <v>67242039</v>
      </c>
      <c r="AA27" s="9">
        <v>0</v>
      </c>
      <c r="AB27" s="9" t="s">
        <v>54</v>
      </c>
      <c r="AC27" s="9" t="s">
        <v>55</v>
      </c>
      <c r="AD27" s="9" t="s">
        <v>56</v>
      </c>
      <c r="AE27" s="9" t="s">
        <v>56</v>
      </c>
      <c r="AF27" s="9" t="s">
        <v>56</v>
      </c>
      <c r="AG27" s="9" t="s">
        <v>56</v>
      </c>
      <c r="AH27" s="9" t="s">
        <v>57</v>
      </c>
      <c r="AI27" s="9">
        <v>1</v>
      </c>
    </row>
    <row r="28" spans="1:35">
      <c r="A28" t="s">
        <v>41</v>
      </c>
      <c r="B28" t="s">
        <v>42</v>
      </c>
      <c r="C28" t="s">
        <v>43</v>
      </c>
      <c r="D28" t="s">
        <v>44</v>
      </c>
      <c r="E28" t="s">
        <v>236</v>
      </c>
      <c r="F28" t="s">
        <v>272</v>
      </c>
      <c r="G28" t="s">
        <v>46</v>
      </c>
      <c r="H28" t="s">
        <v>47</v>
      </c>
      <c r="I28" t="s">
        <v>48</v>
      </c>
      <c r="J28" t="s">
        <v>49</v>
      </c>
      <c r="K28" t="s">
        <v>98</v>
      </c>
      <c r="L28" t="s">
        <v>273</v>
      </c>
      <c r="M28" t="s">
        <v>284</v>
      </c>
      <c r="N28">
        <v>6378</v>
      </c>
      <c r="O28">
        <v>27</v>
      </c>
      <c r="P28" t="s">
        <v>285</v>
      </c>
      <c r="Q28" s="9">
        <v>70000000</v>
      </c>
      <c r="R28" s="9">
        <v>70000000</v>
      </c>
      <c r="S28" s="9">
        <v>39883270</v>
      </c>
      <c r="T28" s="9">
        <v>39883270</v>
      </c>
      <c r="U28" s="9">
        <v>30116730</v>
      </c>
      <c r="V28" s="9">
        <v>39883270</v>
      </c>
      <c r="W28" s="9">
        <v>0</v>
      </c>
      <c r="X28" s="9">
        <v>30116730</v>
      </c>
      <c r="Y28" s="9">
        <v>0</v>
      </c>
      <c r="Z28" s="9">
        <v>39883270</v>
      </c>
      <c r="AA28" s="9">
        <v>0</v>
      </c>
      <c r="AB28" s="9" t="s">
        <v>54</v>
      </c>
      <c r="AC28" s="9" t="s">
        <v>55</v>
      </c>
      <c r="AD28" s="9" t="s">
        <v>56</v>
      </c>
      <c r="AE28" s="9" t="s">
        <v>56</v>
      </c>
      <c r="AF28" s="9" t="s">
        <v>56</v>
      </c>
      <c r="AG28" s="9" t="s">
        <v>56</v>
      </c>
      <c r="AH28" s="9" t="s">
        <v>57</v>
      </c>
      <c r="AI28" s="9">
        <v>1</v>
      </c>
    </row>
    <row r="29" spans="1:35">
      <c r="A29" t="s">
        <v>41</v>
      </c>
      <c r="B29" t="s">
        <v>42</v>
      </c>
      <c r="C29" t="s">
        <v>43</v>
      </c>
      <c r="D29" t="s">
        <v>44</v>
      </c>
      <c r="E29" t="s">
        <v>236</v>
      </c>
      <c r="F29" t="s">
        <v>272</v>
      </c>
      <c r="G29" t="s">
        <v>46</v>
      </c>
      <c r="H29" t="s">
        <v>47</v>
      </c>
      <c r="I29" t="s">
        <v>48</v>
      </c>
      <c r="J29" t="s">
        <v>49</v>
      </c>
      <c r="K29" t="s">
        <v>98</v>
      </c>
      <c r="L29" t="s">
        <v>273</v>
      </c>
      <c r="M29" t="s">
        <v>286</v>
      </c>
      <c r="N29">
        <v>6379</v>
      </c>
      <c r="O29">
        <v>28</v>
      </c>
      <c r="P29" t="s">
        <v>287</v>
      </c>
      <c r="Q29" s="9">
        <v>15000000</v>
      </c>
      <c r="R29" s="9">
        <v>15000000</v>
      </c>
      <c r="S29" s="9">
        <v>12586882</v>
      </c>
      <c r="T29" s="9">
        <v>12586882</v>
      </c>
      <c r="U29" s="9">
        <v>2413118</v>
      </c>
      <c r="V29" s="9">
        <v>12586882</v>
      </c>
      <c r="W29" s="9">
        <v>0</v>
      </c>
      <c r="X29" s="9">
        <v>2413118</v>
      </c>
      <c r="Y29" s="9">
        <v>0</v>
      </c>
      <c r="Z29" s="9">
        <v>12586882</v>
      </c>
      <c r="AA29" s="9">
        <v>0</v>
      </c>
      <c r="AB29" s="9" t="s">
        <v>54</v>
      </c>
      <c r="AC29" s="9" t="s">
        <v>55</v>
      </c>
      <c r="AD29" s="9" t="s">
        <v>56</v>
      </c>
      <c r="AE29" s="9" t="s">
        <v>56</v>
      </c>
      <c r="AF29" s="9" t="s">
        <v>56</v>
      </c>
      <c r="AG29" s="9" t="s">
        <v>56</v>
      </c>
      <c r="AH29" s="9" t="s">
        <v>57</v>
      </c>
      <c r="AI29" s="9">
        <v>1</v>
      </c>
    </row>
    <row r="30" spans="1:35">
      <c r="A30" t="s">
        <v>41</v>
      </c>
      <c r="B30" t="s">
        <v>42</v>
      </c>
      <c r="C30" t="s">
        <v>43</v>
      </c>
      <c r="D30" t="s">
        <v>44</v>
      </c>
      <c r="E30" t="s">
        <v>236</v>
      </c>
      <c r="F30" t="s">
        <v>272</v>
      </c>
      <c r="G30" t="s">
        <v>46</v>
      </c>
      <c r="H30" t="s">
        <v>47</v>
      </c>
      <c r="I30" t="s">
        <v>48</v>
      </c>
      <c r="J30" t="s">
        <v>49</v>
      </c>
      <c r="K30" t="s">
        <v>98</v>
      </c>
      <c r="L30" t="s">
        <v>273</v>
      </c>
      <c r="M30" t="s">
        <v>288</v>
      </c>
      <c r="N30">
        <v>6380</v>
      </c>
      <c r="O30">
        <v>29</v>
      </c>
      <c r="P30" t="s">
        <v>289</v>
      </c>
      <c r="Q30" s="9">
        <v>4000000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 t="s">
        <v>54</v>
      </c>
      <c r="AC30" s="9" t="s">
        <v>55</v>
      </c>
      <c r="AD30" s="9" t="s">
        <v>56</v>
      </c>
      <c r="AE30" s="9" t="s">
        <v>56</v>
      </c>
      <c r="AF30" s="9" t="s">
        <v>56</v>
      </c>
      <c r="AG30" s="9" t="s">
        <v>56</v>
      </c>
      <c r="AH30" s="9" t="s">
        <v>57</v>
      </c>
      <c r="AI30" s="9">
        <v>1</v>
      </c>
    </row>
    <row r="31" spans="1:35">
      <c r="A31" t="s">
        <v>41</v>
      </c>
      <c r="B31" t="s">
        <v>42</v>
      </c>
      <c r="C31" t="s">
        <v>43</v>
      </c>
      <c r="D31" t="s">
        <v>44</v>
      </c>
      <c r="E31" t="s">
        <v>236</v>
      </c>
      <c r="F31" t="s">
        <v>272</v>
      </c>
      <c r="G31" t="s">
        <v>46</v>
      </c>
      <c r="H31" t="s">
        <v>47</v>
      </c>
      <c r="I31" t="s">
        <v>48</v>
      </c>
      <c r="J31" t="s">
        <v>49</v>
      </c>
      <c r="K31" t="s">
        <v>98</v>
      </c>
      <c r="L31" t="s">
        <v>273</v>
      </c>
      <c r="M31" t="s">
        <v>290</v>
      </c>
      <c r="N31">
        <v>6381</v>
      </c>
      <c r="O31">
        <v>30</v>
      </c>
      <c r="P31" t="s">
        <v>291</v>
      </c>
      <c r="Q31" s="9">
        <v>100000000</v>
      </c>
      <c r="R31" s="9">
        <v>120000000</v>
      </c>
      <c r="S31" s="9">
        <v>108358877</v>
      </c>
      <c r="T31" s="9">
        <v>108358877</v>
      </c>
      <c r="U31" s="9">
        <v>11641123</v>
      </c>
      <c r="V31" s="9">
        <v>108358877</v>
      </c>
      <c r="W31" s="9">
        <v>0</v>
      </c>
      <c r="X31" s="9">
        <v>11641123</v>
      </c>
      <c r="Y31" s="9">
        <v>0</v>
      </c>
      <c r="Z31" s="9">
        <v>108358877</v>
      </c>
      <c r="AA31" s="9">
        <v>0</v>
      </c>
      <c r="AB31" s="9" t="s">
        <v>54</v>
      </c>
      <c r="AC31" s="9" t="s">
        <v>55</v>
      </c>
      <c r="AD31" s="9" t="s">
        <v>56</v>
      </c>
      <c r="AE31" s="9" t="s">
        <v>56</v>
      </c>
      <c r="AF31" s="9" t="s">
        <v>56</v>
      </c>
      <c r="AG31" s="9" t="s">
        <v>56</v>
      </c>
      <c r="AH31" s="9" t="s">
        <v>57</v>
      </c>
      <c r="AI31" s="9">
        <v>1</v>
      </c>
    </row>
    <row r="32" spans="1:35">
      <c r="A32" t="s">
        <v>41</v>
      </c>
      <c r="B32" t="s">
        <v>42</v>
      </c>
      <c r="C32" t="s">
        <v>43</v>
      </c>
      <c r="D32" t="s">
        <v>44</v>
      </c>
      <c r="E32" t="s">
        <v>236</v>
      </c>
      <c r="F32" t="s">
        <v>272</v>
      </c>
      <c r="G32" t="s">
        <v>46</v>
      </c>
      <c r="H32" t="s">
        <v>47</v>
      </c>
      <c r="I32" t="s">
        <v>48</v>
      </c>
      <c r="J32" t="s">
        <v>49</v>
      </c>
      <c r="K32" t="s">
        <v>98</v>
      </c>
      <c r="L32" t="s">
        <v>273</v>
      </c>
      <c r="M32" t="s">
        <v>292</v>
      </c>
      <c r="N32">
        <v>6382</v>
      </c>
      <c r="O32">
        <v>31</v>
      </c>
      <c r="P32" t="s">
        <v>293</v>
      </c>
      <c r="Q32" s="9">
        <v>80000000</v>
      </c>
      <c r="R32" s="9">
        <v>64602763</v>
      </c>
      <c r="S32" s="9">
        <v>39407651</v>
      </c>
      <c r="T32" s="9">
        <v>39407651</v>
      </c>
      <c r="U32" s="9">
        <v>25195112</v>
      </c>
      <c r="V32" s="9">
        <v>39407651</v>
      </c>
      <c r="W32" s="9">
        <v>0</v>
      </c>
      <c r="X32" s="9">
        <v>25195112</v>
      </c>
      <c r="Y32" s="9">
        <v>0</v>
      </c>
      <c r="Z32" s="9">
        <v>36150757</v>
      </c>
      <c r="AA32" s="9">
        <v>3256894</v>
      </c>
      <c r="AB32" s="9" t="s">
        <v>54</v>
      </c>
      <c r="AC32" s="9" t="s">
        <v>55</v>
      </c>
      <c r="AD32" s="9" t="s">
        <v>56</v>
      </c>
      <c r="AE32" s="9" t="s">
        <v>56</v>
      </c>
      <c r="AF32" s="9" t="s">
        <v>56</v>
      </c>
      <c r="AG32" s="9" t="s">
        <v>56</v>
      </c>
      <c r="AH32" s="9" t="s">
        <v>57</v>
      </c>
      <c r="AI32" s="9">
        <v>1</v>
      </c>
    </row>
    <row r="33" spans="1:35">
      <c r="A33" t="s">
        <v>41</v>
      </c>
      <c r="B33" t="s">
        <v>42</v>
      </c>
      <c r="C33" t="s">
        <v>43</v>
      </c>
      <c r="D33" t="s">
        <v>44</v>
      </c>
      <c r="E33" t="s">
        <v>236</v>
      </c>
      <c r="F33" t="s">
        <v>272</v>
      </c>
      <c r="G33" t="s">
        <v>46</v>
      </c>
      <c r="H33" t="s">
        <v>47</v>
      </c>
      <c r="I33" t="s">
        <v>48</v>
      </c>
      <c r="J33" t="s">
        <v>49</v>
      </c>
      <c r="K33" t="s">
        <v>98</v>
      </c>
      <c r="L33" t="s">
        <v>273</v>
      </c>
      <c r="M33" t="s">
        <v>294</v>
      </c>
      <c r="N33">
        <v>6383</v>
      </c>
      <c r="O33">
        <v>32</v>
      </c>
      <c r="P33" t="s">
        <v>295</v>
      </c>
      <c r="Q33" s="9">
        <v>3000000</v>
      </c>
      <c r="R33" s="9">
        <v>3000000</v>
      </c>
      <c r="S33" s="9">
        <v>277290</v>
      </c>
      <c r="T33" s="9">
        <v>277290</v>
      </c>
      <c r="U33" s="9">
        <v>2722710</v>
      </c>
      <c r="V33" s="9">
        <v>277290</v>
      </c>
      <c r="W33" s="9">
        <v>0</v>
      </c>
      <c r="X33" s="9">
        <v>2722710</v>
      </c>
      <c r="Y33" s="9">
        <v>0</v>
      </c>
      <c r="Z33" s="9">
        <v>277290</v>
      </c>
      <c r="AA33" s="9">
        <v>0</v>
      </c>
      <c r="AB33" s="9" t="s">
        <v>54</v>
      </c>
      <c r="AC33" s="9" t="s">
        <v>55</v>
      </c>
      <c r="AD33" s="9" t="s">
        <v>56</v>
      </c>
      <c r="AE33" s="9" t="s">
        <v>56</v>
      </c>
      <c r="AF33" s="9" t="s">
        <v>56</v>
      </c>
      <c r="AG33" s="9" t="s">
        <v>56</v>
      </c>
      <c r="AH33" s="9" t="s">
        <v>57</v>
      </c>
      <c r="AI33" s="9">
        <v>1</v>
      </c>
    </row>
    <row r="34" spans="1:35">
      <c r="A34" t="s">
        <v>41</v>
      </c>
      <c r="B34" t="s">
        <v>42</v>
      </c>
      <c r="C34" t="s">
        <v>43</v>
      </c>
      <c r="D34" t="s">
        <v>44</v>
      </c>
      <c r="E34" t="s">
        <v>236</v>
      </c>
      <c r="F34" t="s">
        <v>272</v>
      </c>
      <c r="G34" t="s">
        <v>46</v>
      </c>
      <c r="H34" t="s">
        <v>47</v>
      </c>
      <c r="I34" t="s">
        <v>48</v>
      </c>
      <c r="J34" t="s">
        <v>49</v>
      </c>
      <c r="K34" t="s">
        <v>98</v>
      </c>
      <c r="L34" t="s">
        <v>273</v>
      </c>
      <c r="M34" t="s">
        <v>296</v>
      </c>
      <c r="N34">
        <v>6384</v>
      </c>
      <c r="O34">
        <v>33</v>
      </c>
      <c r="P34" t="s">
        <v>297</v>
      </c>
      <c r="Q34" s="9">
        <v>5000000</v>
      </c>
      <c r="R34" s="9">
        <v>5000000</v>
      </c>
      <c r="S34" s="9">
        <v>5000000</v>
      </c>
      <c r="T34" s="9">
        <v>5000000</v>
      </c>
      <c r="U34" s="9">
        <v>0</v>
      </c>
      <c r="V34" s="9">
        <v>5000000</v>
      </c>
      <c r="W34" s="9">
        <v>0</v>
      </c>
      <c r="X34" s="9">
        <v>0</v>
      </c>
      <c r="Y34" s="9">
        <v>0</v>
      </c>
      <c r="Z34" s="9">
        <v>5000000</v>
      </c>
      <c r="AA34" s="9">
        <v>0</v>
      </c>
      <c r="AB34" s="9" t="s">
        <v>54</v>
      </c>
      <c r="AC34" s="9" t="s">
        <v>55</v>
      </c>
      <c r="AD34" s="9" t="s">
        <v>56</v>
      </c>
      <c r="AE34" s="9" t="s">
        <v>56</v>
      </c>
      <c r="AF34" s="9" t="s">
        <v>56</v>
      </c>
      <c r="AG34" s="9" t="s">
        <v>56</v>
      </c>
      <c r="AH34" s="9" t="s">
        <v>57</v>
      </c>
      <c r="AI34" s="9">
        <v>1</v>
      </c>
    </row>
    <row r="35" spans="1:35">
      <c r="A35" t="s">
        <v>41</v>
      </c>
      <c r="B35" t="s">
        <v>42</v>
      </c>
      <c r="C35" t="s">
        <v>43</v>
      </c>
      <c r="D35" t="s">
        <v>44</v>
      </c>
      <c r="E35" t="s">
        <v>236</v>
      </c>
      <c r="F35" t="s">
        <v>272</v>
      </c>
      <c r="G35" t="s">
        <v>46</v>
      </c>
      <c r="H35" t="s">
        <v>47</v>
      </c>
      <c r="I35" t="s">
        <v>48</v>
      </c>
      <c r="J35" t="s">
        <v>49</v>
      </c>
      <c r="K35" t="s">
        <v>98</v>
      </c>
      <c r="L35" t="s">
        <v>273</v>
      </c>
      <c r="M35" t="s">
        <v>298</v>
      </c>
      <c r="N35">
        <v>6385</v>
      </c>
      <c r="O35">
        <v>34</v>
      </c>
      <c r="P35" t="s">
        <v>299</v>
      </c>
      <c r="Q35" s="9">
        <v>60000000</v>
      </c>
      <c r="R35" s="9">
        <v>21795032</v>
      </c>
      <c r="S35" s="9">
        <v>21795032</v>
      </c>
      <c r="T35" s="9">
        <v>21795032</v>
      </c>
      <c r="U35" s="9">
        <v>0</v>
      </c>
      <c r="V35" s="9">
        <v>21795032</v>
      </c>
      <c r="W35" s="9">
        <v>0</v>
      </c>
      <c r="X35" s="9">
        <v>0</v>
      </c>
      <c r="Y35" s="9">
        <v>0</v>
      </c>
      <c r="Z35" s="9">
        <v>21795032</v>
      </c>
      <c r="AA35" s="9">
        <v>0</v>
      </c>
      <c r="AB35" s="9" t="s">
        <v>54</v>
      </c>
      <c r="AC35" s="9" t="s">
        <v>55</v>
      </c>
      <c r="AD35" s="9" t="s">
        <v>56</v>
      </c>
      <c r="AE35" s="9" t="s">
        <v>56</v>
      </c>
      <c r="AF35" s="9" t="s">
        <v>56</v>
      </c>
      <c r="AG35" s="9" t="s">
        <v>56</v>
      </c>
      <c r="AH35" s="9" t="s">
        <v>57</v>
      </c>
      <c r="AI35" s="9">
        <v>1</v>
      </c>
    </row>
    <row r="36" spans="1:35">
      <c r="A36" t="s">
        <v>41</v>
      </c>
      <c r="B36" t="s">
        <v>42</v>
      </c>
      <c r="C36" t="s">
        <v>43</v>
      </c>
      <c r="D36" t="s">
        <v>44</v>
      </c>
      <c r="E36" t="s">
        <v>236</v>
      </c>
      <c r="F36" t="s">
        <v>300</v>
      </c>
      <c r="G36" t="s">
        <v>46</v>
      </c>
      <c r="H36" t="s">
        <v>47</v>
      </c>
      <c r="I36" t="s">
        <v>48</v>
      </c>
      <c r="J36" t="s">
        <v>49</v>
      </c>
      <c r="K36" t="s">
        <v>98</v>
      </c>
      <c r="L36" t="s">
        <v>135</v>
      </c>
      <c r="M36" t="s">
        <v>301</v>
      </c>
      <c r="N36">
        <v>6386</v>
      </c>
      <c r="O36">
        <v>35</v>
      </c>
      <c r="P36" t="s">
        <v>302</v>
      </c>
      <c r="Q36" s="9">
        <v>72331000</v>
      </c>
      <c r="R36" s="9">
        <v>66677506</v>
      </c>
      <c r="S36" s="9">
        <v>66668028</v>
      </c>
      <c r="T36" s="9">
        <v>66668028</v>
      </c>
      <c r="U36" s="9">
        <v>9478</v>
      </c>
      <c r="V36" s="9">
        <v>66668028</v>
      </c>
      <c r="W36" s="9">
        <v>0</v>
      </c>
      <c r="X36" s="9">
        <v>9478</v>
      </c>
      <c r="Y36" s="9">
        <v>0</v>
      </c>
      <c r="Z36" s="9">
        <v>66668028</v>
      </c>
      <c r="AA36" s="9">
        <v>0</v>
      </c>
      <c r="AB36" s="9" t="s">
        <v>54</v>
      </c>
      <c r="AC36" s="9" t="s">
        <v>55</v>
      </c>
      <c r="AD36" s="9" t="s">
        <v>56</v>
      </c>
      <c r="AE36" s="9" t="s">
        <v>56</v>
      </c>
      <c r="AF36" s="9" t="s">
        <v>56</v>
      </c>
      <c r="AG36" s="9" t="s">
        <v>56</v>
      </c>
      <c r="AH36" s="9" t="s">
        <v>57</v>
      </c>
      <c r="AI36" s="9">
        <v>1</v>
      </c>
    </row>
    <row r="37" spans="1:35">
      <c r="A37" t="s">
        <v>41</v>
      </c>
      <c r="B37" t="s">
        <v>42</v>
      </c>
      <c r="C37" t="s">
        <v>43</v>
      </c>
      <c r="D37" t="s">
        <v>44</v>
      </c>
      <c r="E37" t="s">
        <v>236</v>
      </c>
      <c r="F37" t="s">
        <v>303</v>
      </c>
      <c r="G37" t="s">
        <v>46</v>
      </c>
      <c r="H37" t="s">
        <v>47</v>
      </c>
      <c r="I37" t="s">
        <v>48</v>
      </c>
      <c r="J37" t="s">
        <v>49</v>
      </c>
      <c r="K37" t="s">
        <v>98</v>
      </c>
      <c r="L37" t="s">
        <v>304</v>
      </c>
      <c r="M37" t="s">
        <v>305</v>
      </c>
      <c r="N37">
        <v>6387</v>
      </c>
      <c r="O37">
        <v>36</v>
      </c>
      <c r="P37" t="s">
        <v>306</v>
      </c>
      <c r="Q37" s="9">
        <v>60000000</v>
      </c>
      <c r="R37" s="9">
        <v>52725440</v>
      </c>
      <c r="S37" s="9">
        <v>35828457</v>
      </c>
      <c r="T37" s="9">
        <v>35828457</v>
      </c>
      <c r="U37" s="9">
        <v>16896983</v>
      </c>
      <c r="V37" s="9">
        <v>35828457</v>
      </c>
      <c r="W37" s="9">
        <v>0</v>
      </c>
      <c r="X37" s="9">
        <v>16896983</v>
      </c>
      <c r="Y37" s="9">
        <v>0</v>
      </c>
      <c r="Z37" s="9">
        <v>26141417</v>
      </c>
      <c r="AA37" s="9">
        <v>9687040</v>
      </c>
      <c r="AB37" s="9" t="s">
        <v>54</v>
      </c>
      <c r="AC37" s="9" t="s">
        <v>55</v>
      </c>
      <c r="AD37" s="9" t="s">
        <v>56</v>
      </c>
      <c r="AE37" s="9" t="s">
        <v>56</v>
      </c>
      <c r="AF37" s="9" t="s">
        <v>56</v>
      </c>
      <c r="AG37" s="9" t="s">
        <v>56</v>
      </c>
      <c r="AH37" s="9" t="s">
        <v>57</v>
      </c>
      <c r="AI37" s="9">
        <v>1</v>
      </c>
    </row>
    <row r="38" spans="1:35">
      <c r="A38" t="s">
        <v>41</v>
      </c>
      <c r="B38" t="s">
        <v>42</v>
      </c>
      <c r="C38" t="s">
        <v>43</v>
      </c>
      <c r="D38" t="s">
        <v>44</v>
      </c>
      <c r="E38" t="s">
        <v>236</v>
      </c>
      <c r="F38" t="s">
        <v>307</v>
      </c>
      <c r="G38" t="s">
        <v>46</v>
      </c>
      <c r="H38" t="s">
        <v>47</v>
      </c>
      <c r="I38" t="s">
        <v>48</v>
      </c>
      <c r="J38" t="s">
        <v>49</v>
      </c>
      <c r="K38" t="s">
        <v>98</v>
      </c>
      <c r="L38" t="s">
        <v>308</v>
      </c>
      <c r="M38" t="s">
        <v>309</v>
      </c>
      <c r="N38">
        <v>6388</v>
      </c>
      <c r="O38">
        <v>37</v>
      </c>
      <c r="P38" t="s">
        <v>310</v>
      </c>
      <c r="Q38" s="9">
        <v>15000000</v>
      </c>
      <c r="R38" s="9">
        <v>5000000</v>
      </c>
      <c r="S38" s="9">
        <v>0</v>
      </c>
      <c r="T38" s="9">
        <v>0</v>
      </c>
      <c r="U38" s="9">
        <v>5000000</v>
      </c>
      <c r="V38" s="9">
        <v>0</v>
      </c>
      <c r="W38" s="9">
        <v>0</v>
      </c>
      <c r="X38" s="9">
        <v>5000000</v>
      </c>
      <c r="Y38" s="9">
        <v>0</v>
      </c>
      <c r="Z38" s="9">
        <v>0</v>
      </c>
      <c r="AA38" s="9">
        <v>0</v>
      </c>
      <c r="AB38" s="9" t="s">
        <v>54</v>
      </c>
      <c r="AC38" s="9" t="s">
        <v>55</v>
      </c>
      <c r="AD38" s="9" t="s">
        <v>56</v>
      </c>
      <c r="AE38" s="9" t="s">
        <v>56</v>
      </c>
      <c r="AF38" s="9" t="s">
        <v>56</v>
      </c>
      <c r="AG38" s="9" t="s">
        <v>56</v>
      </c>
      <c r="AH38" s="9" t="s">
        <v>57</v>
      </c>
      <c r="AI38" s="9">
        <v>1</v>
      </c>
    </row>
    <row r="39" spans="1:35">
      <c r="A39" t="s">
        <v>41</v>
      </c>
      <c r="B39" t="s">
        <v>42</v>
      </c>
      <c r="C39" t="s">
        <v>43</v>
      </c>
      <c r="D39" t="s">
        <v>44</v>
      </c>
      <c r="E39" t="s">
        <v>236</v>
      </c>
      <c r="F39" t="s">
        <v>307</v>
      </c>
      <c r="G39" t="s">
        <v>46</v>
      </c>
      <c r="H39" t="s">
        <v>47</v>
      </c>
      <c r="I39" t="s">
        <v>48</v>
      </c>
      <c r="J39" t="s">
        <v>49</v>
      </c>
      <c r="K39" t="s">
        <v>98</v>
      </c>
      <c r="L39" t="s">
        <v>308</v>
      </c>
      <c r="M39" t="s">
        <v>311</v>
      </c>
      <c r="N39">
        <v>6389</v>
      </c>
      <c r="O39">
        <v>38</v>
      </c>
      <c r="P39" t="s">
        <v>312</v>
      </c>
      <c r="Q39" s="9">
        <v>10000000</v>
      </c>
      <c r="R39" s="9">
        <v>2524839</v>
      </c>
      <c r="S39" s="9">
        <v>2524839</v>
      </c>
      <c r="T39" s="9">
        <v>2524839</v>
      </c>
      <c r="U39" s="9">
        <v>0</v>
      </c>
      <c r="V39" s="9">
        <v>2524839</v>
      </c>
      <c r="W39" s="9">
        <v>0</v>
      </c>
      <c r="X39" s="9">
        <v>0</v>
      </c>
      <c r="Y39" s="9">
        <v>0</v>
      </c>
      <c r="Z39" s="9">
        <v>2524839</v>
      </c>
      <c r="AA39" s="9">
        <v>0</v>
      </c>
      <c r="AB39" s="9" t="s">
        <v>54</v>
      </c>
      <c r="AC39" s="9" t="s">
        <v>55</v>
      </c>
      <c r="AD39" s="9" t="s">
        <v>56</v>
      </c>
      <c r="AE39" s="9" t="s">
        <v>56</v>
      </c>
      <c r="AF39" s="9" t="s">
        <v>56</v>
      </c>
      <c r="AG39" s="9" t="s">
        <v>56</v>
      </c>
      <c r="AH39" s="9" t="s">
        <v>57</v>
      </c>
      <c r="AI39" s="9">
        <v>1</v>
      </c>
    </row>
    <row r="40" spans="1:35">
      <c r="A40" t="s">
        <v>41</v>
      </c>
      <c r="B40" t="s">
        <v>42</v>
      </c>
      <c r="C40" t="s">
        <v>43</v>
      </c>
      <c r="D40" t="s">
        <v>149</v>
      </c>
      <c r="E40" t="s">
        <v>264</v>
      </c>
      <c r="F40" t="s">
        <v>313</v>
      </c>
      <c r="G40" t="s">
        <v>46</v>
      </c>
      <c r="H40" t="s">
        <v>47</v>
      </c>
      <c r="I40" t="s">
        <v>48</v>
      </c>
      <c r="J40" t="s">
        <v>152</v>
      </c>
      <c r="K40" t="s">
        <v>153</v>
      </c>
      <c r="L40" t="s">
        <v>314</v>
      </c>
      <c r="M40" t="s">
        <v>315</v>
      </c>
      <c r="N40">
        <v>6390</v>
      </c>
      <c r="O40">
        <v>39</v>
      </c>
      <c r="P40" t="s">
        <v>316</v>
      </c>
      <c r="Q40" s="9">
        <v>716603000</v>
      </c>
      <c r="R40" s="9">
        <v>716603000</v>
      </c>
      <c r="S40" s="9">
        <v>708186995</v>
      </c>
      <c r="T40" s="9">
        <v>708186995</v>
      </c>
      <c r="U40" s="9">
        <v>8416005</v>
      </c>
      <c r="V40" s="9">
        <v>708186995</v>
      </c>
      <c r="W40" s="9">
        <v>0</v>
      </c>
      <c r="X40" s="9">
        <v>8416005</v>
      </c>
      <c r="Y40" s="9">
        <v>0</v>
      </c>
      <c r="Z40" s="9">
        <v>700203661</v>
      </c>
      <c r="AA40" s="9">
        <v>7983334</v>
      </c>
      <c r="AB40" s="9" t="s">
        <v>54</v>
      </c>
      <c r="AC40" s="9" t="s">
        <v>55</v>
      </c>
      <c r="AD40" s="9" t="s">
        <v>56</v>
      </c>
      <c r="AE40" s="9" t="s">
        <v>56</v>
      </c>
      <c r="AF40" s="9" t="s">
        <v>56</v>
      </c>
      <c r="AG40" s="9" t="s">
        <v>56</v>
      </c>
      <c r="AH40" s="9" t="s">
        <v>57</v>
      </c>
      <c r="AI40" s="9">
        <v>1</v>
      </c>
    </row>
    <row r="41" spans="1:35">
      <c r="A41" t="s">
        <v>41</v>
      </c>
      <c r="B41" t="s">
        <v>42</v>
      </c>
      <c r="C41" t="s">
        <v>43</v>
      </c>
      <c r="D41" t="s">
        <v>149</v>
      </c>
      <c r="E41" t="s">
        <v>264</v>
      </c>
      <c r="F41" t="s">
        <v>313</v>
      </c>
      <c r="G41" t="s">
        <v>46</v>
      </c>
      <c r="H41" t="s">
        <v>47</v>
      </c>
      <c r="I41" t="s">
        <v>48</v>
      </c>
      <c r="J41" t="s">
        <v>152</v>
      </c>
      <c r="K41" t="s">
        <v>153</v>
      </c>
      <c r="L41" t="s">
        <v>314</v>
      </c>
      <c r="M41" t="s">
        <v>317</v>
      </c>
      <c r="N41">
        <v>6391</v>
      </c>
      <c r="O41">
        <v>40</v>
      </c>
      <c r="P41" t="s">
        <v>318</v>
      </c>
      <c r="Q41" s="9">
        <v>70000000</v>
      </c>
      <c r="R41" s="9">
        <v>70000000</v>
      </c>
      <c r="S41" s="9">
        <v>70000000</v>
      </c>
      <c r="T41" s="9">
        <v>70000000</v>
      </c>
      <c r="U41" s="9">
        <v>0</v>
      </c>
      <c r="V41" s="9">
        <v>70000000</v>
      </c>
      <c r="W41" s="9">
        <v>0</v>
      </c>
      <c r="X41" s="9">
        <v>0</v>
      </c>
      <c r="Y41" s="9">
        <v>0</v>
      </c>
      <c r="Z41" s="9">
        <v>63515012</v>
      </c>
      <c r="AA41" s="9">
        <v>6484988</v>
      </c>
      <c r="AB41" s="9" t="s">
        <v>54</v>
      </c>
      <c r="AC41" s="9" t="s">
        <v>55</v>
      </c>
      <c r="AD41" s="9" t="s">
        <v>56</v>
      </c>
      <c r="AE41" s="9" t="s">
        <v>56</v>
      </c>
      <c r="AF41" s="9" t="s">
        <v>56</v>
      </c>
      <c r="AG41" s="9" t="s">
        <v>56</v>
      </c>
      <c r="AH41" s="9" t="s">
        <v>57</v>
      </c>
      <c r="AI41" s="9">
        <v>1</v>
      </c>
    </row>
    <row r="42" spans="1:35">
      <c r="A42" t="s">
        <v>41</v>
      </c>
      <c r="B42" t="s">
        <v>42</v>
      </c>
      <c r="C42" t="s">
        <v>43</v>
      </c>
      <c r="D42" t="s">
        <v>149</v>
      </c>
      <c r="E42" t="s">
        <v>264</v>
      </c>
      <c r="F42" t="s">
        <v>313</v>
      </c>
      <c r="G42" t="s">
        <v>46</v>
      </c>
      <c r="H42" t="s">
        <v>47</v>
      </c>
      <c r="I42" t="s">
        <v>48</v>
      </c>
      <c r="J42" t="s">
        <v>152</v>
      </c>
      <c r="K42" t="s">
        <v>153</v>
      </c>
      <c r="L42" t="s">
        <v>314</v>
      </c>
      <c r="M42" t="s">
        <v>319</v>
      </c>
      <c r="N42">
        <v>6392</v>
      </c>
      <c r="O42">
        <v>41</v>
      </c>
      <c r="P42" t="s">
        <v>320</v>
      </c>
      <c r="Q42" s="9">
        <v>843269000</v>
      </c>
      <c r="R42" s="9">
        <v>1279628811</v>
      </c>
      <c r="S42" s="9">
        <v>1259628807</v>
      </c>
      <c r="T42" s="9">
        <v>1259628807</v>
      </c>
      <c r="U42" s="9">
        <v>20000004</v>
      </c>
      <c r="V42" s="9">
        <v>1259628807</v>
      </c>
      <c r="W42" s="9">
        <v>0</v>
      </c>
      <c r="X42" s="9">
        <v>20000004</v>
      </c>
      <c r="Y42" s="9">
        <v>0</v>
      </c>
      <c r="Z42" s="9">
        <v>1252128807</v>
      </c>
      <c r="AA42" s="9">
        <v>7500000</v>
      </c>
      <c r="AB42" s="9" t="s">
        <v>54</v>
      </c>
      <c r="AC42" s="9" t="s">
        <v>55</v>
      </c>
      <c r="AD42" s="9" t="s">
        <v>56</v>
      </c>
      <c r="AE42" s="9" t="s">
        <v>56</v>
      </c>
      <c r="AF42" s="9" t="s">
        <v>56</v>
      </c>
      <c r="AG42" s="9" t="s">
        <v>56</v>
      </c>
      <c r="AH42" s="9" t="s">
        <v>57</v>
      </c>
      <c r="AI42" s="9">
        <v>1</v>
      </c>
    </row>
    <row r="43" spans="1:35">
      <c r="A43" t="s">
        <v>41</v>
      </c>
      <c r="B43" t="s">
        <v>42</v>
      </c>
      <c r="C43" t="s">
        <v>43</v>
      </c>
      <c r="D43" t="s">
        <v>149</v>
      </c>
      <c r="E43" t="s">
        <v>264</v>
      </c>
      <c r="F43" t="s">
        <v>321</v>
      </c>
      <c r="G43" t="s">
        <v>46</v>
      </c>
      <c r="H43" t="s">
        <v>47</v>
      </c>
      <c r="I43" t="s">
        <v>48</v>
      </c>
      <c r="J43" t="s">
        <v>152</v>
      </c>
      <c r="K43" t="s">
        <v>153</v>
      </c>
      <c r="L43" t="s">
        <v>322</v>
      </c>
      <c r="M43" t="s">
        <v>323</v>
      </c>
      <c r="N43">
        <v>6393</v>
      </c>
      <c r="O43">
        <v>42</v>
      </c>
      <c r="P43" t="s">
        <v>324</v>
      </c>
      <c r="Q43" s="9">
        <v>621471000</v>
      </c>
      <c r="R43" s="9">
        <v>1459471000</v>
      </c>
      <c r="S43" s="9">
        <v>1204628753</v>
      </c>
      <c r="T43" s="9">
        <v>1449208998</v>
      </c>
      <c r="U43" s="9">
        <v>10262002</v>
      </c>
      <c r="V43" s="9">
        <v>1449208998</v>
      </c>
      <c r="W43" s="9">
        <v>244580245</v>
      </c>
      <c r="X43" s="9">
        <v>254842247</v>
      </c>
      <c r="Y43" s="9">
        <v>0</v>
      </c>
      <c r="Z43" s="9">
        <v>1117958765</v>
      </c>
      <c r="AA43" s="9">
        <v>86669988</v>
      </c>
      <c r="AB43" s="9" t="s">
        <v>54</v>
      </c>
      <c r="AC43" s="9" t="s">
        <v>55</v>
      </c>
      <c r="AD43" s="9" t="s">
        <v>56</v>
      </c>
      <c r="AE43" s="9" t="s">
        <v>56</v>
      </c>
      <c r="AF43" s="9" t="s">
        <v>56</v>
      </c>
      <c r="AG43" s="9" t="s">
        <v>56</v>
      </c>
      <c r="AH43" s="9" t="s">
        <v>57</v>
      </c>
      <c r="AI43" s="9">
        <v>1</v>
      </c>
    </row>
    <row r="44" spans="1:35">
      <c r="A44" t="s">
        <v>41</v>
      </c>
      <c r="B44" t="s">
        <v>42</v>
      </c>
      <c r="C44" t="s">
        <v>43</v>
      </c>
      <c r="D44" t="s">
        <v>149</v>
      </c>
      <c r="E44" t="s">
        <v>264</v>
      </c>
      <c r="F44" t="s">
        <v>321</v>
      </c>
      <c r="G44" t="s">
        <v>46</v>
      </c>
      <c r="H44" t="s">
        <v>47</v>
      </c>
      <c r="I44" t="s">
        <v>48</v>
      </c>
      <c r="J44" t="s">
        <v>152</v>
      </c>
      <c r="K44" t="s">
        <v>153</v>
      </c>
      <c r="L44" t="s">
        <v>322</v>
      </c>
      <c r="M44" t="s">
        <v>325</v>
      </c>
      <c r="N44">
        <v>6394</v>
      </c>
      <c r="O44">
        <v>43</v>
      </c>
      <c r="P44" t="s">
        <v>326</v>
      </c>
      <c r="Q44" s="9">
        <v>808113000</v>
      </c>
      <c r="R44" s="9">
        <v>1808113000</v>
      </c>
      <c r="S44" s="9">
        <v>1791484053</v>
      </c>
      <c r="T44" s="9">
        <v>1791484053</v>
      </c>
      <c r="U44" s="9">
        <v>16628947</v>
      </c>
      <c r="V44" s="9">
        <v>1791484053</v>
      </c>
      <c r="W44" s="9">
        <v>0</v>
      </c>
      <c r="X44" s="9">
        <v>16628947</v>
      </c>
      <c r="Y44" s="9">
        <v>0</v>
      </c>
      <c r="Z44" s="9">
        <v>1620798888</v>
      </c>
      <c r="AA44" s="9">
        <v>170685165</v>
      </c>
      <c r="AB44" s="9" t="s">
        <v>54</v>
      </c>
      <c r="AC44" s="9" t="s">
        <v>55</v>
      </c>
      <c r="AD44" s="9" t="s">
        <v>56</v>
      </c>
      <c r="AE44" s="9" t="s">
        <v>56</v>
      </c>
      <c r="AF44" s="9" t="s">
        <v>56</v>
      </c>
      <c r="AG44" s="9" t="s">
        <v>56</v>
      </c>
      <c r="AH44" s="9" t="s">
        <v>57</v>
      </c>
      <c r="AI44" s="9">
        <v>1</v>
      </c>
    </row>
    <row r="45" spans="1:35">
      <c r="A45" t="s">
        <v>41</v>
      </c>
      <c r="B45" t="s">
        <v>42</v>
      </c>
      <c r="C45" t="s">
        <v>43</v>
      </c>
      <c r="D45" t="s">
        <v>149</v>
      </c>
      <c r="E45" t="s">
        <v>264</v>
      </c>
      <c r="F45" t="s">
        <v>327</v>
      </c>
      <c r="G45" t="s">
        <v>46</v>
      </c>
      <c r="H45" t="s">
        <v>47</v>
      </c>
      <c r="I45" t="s">
        <v>48</v>
      </c>
      <c r="J45" t="s">
        <v>152</v>
      </c>
      <c r="K45" t="s">
        <v>153</v>
      </c>
      <c r="L45" t="s">
        <v>328</v>
      </c>
      <c r="M45" t="s">
        <v>329</v>
      </c>
      <c r="N45">
        <v>6395</v>
      </c>
      <c r="O45">
        <v>44</v>
      </c>
      <c r="P45" t="s">
        <v>330</v>
      </c>
      <c r="Q45" s="9">
        <v>200000000</v>
      </c>
      <c r="R45" s="9">
        <v>200000000</v>
      </c>
      <c r="S45" s="9">
        <v>200000000</v>
      </c>
      <c r="T45" s="9">
        <v>200000000</v>
      </c>
      <c r="U45" s="9">
        <v>0</v>
      </c>
      <c r="V45" s="9">
        <v>200000000</v>
      </c>
      <c r="W45" s="9">
        <v>0</v>
      </c>
      <c r="X45" s="9">
        <v>0</v>
      </c>
      <c r="Y45" s="9">
        <v>0</v>
      </c>
      <c r="Z45" s="9">
        <v>200000000</v>
      </c>
      <c r="AA45" s="9">
        <v>0</v>
      </c>
      <c r="AB45" s="9" t="s">
        <v>54</v>
      </c>
      <c r="AC45" s="9" t="s">
        <v>55</v>
      </c>
      <c r="AD45" s="9" t="s">
        <v>56</v>
      </c>
      <c r="AE45" s="9" t="s">
        <v>56</v>
      </c>
      <c r="AF45" s="9" t="s">
        <v>56</v>
      </c>
      <c r="AG45" s="9" t="s">
        <v>56</v>
      </c>
      <c r="AH45" s="9" t="s">
        <v>57</v>
      </c>
      <c r="AI45" s="9">
        <v>1</v>
      </c>
    </row>
    <row r="46" spans="1:35">
      <c r="A46" t="s">
        <v>41</v>
      </c>
      <c r="B46" t="s">
        <v>42</v>
      </c>
      <c r="C46" t="s">
        <v>43</v>
      </c>
      <c r="D46" t="s">
        <v>149</v>
      </c>
      <c r="E46" t="s">
        <v>264</v>
      </c>
      <c r="F46" t="s">
        <v>327</v>
      </c>
      <c r="G46" t="s">
        <v>46</v>
      </c>
      <c r="H46" t="s">
        <v>47</v>
      </c>
      <c r="I46" t="s">
        <v>48</v>
      </c>
      <c r="J46" t="s">
        <v>152</v>
      </c>
      <c r="K46" t="s">
        <v>153</v>
      </c>
      <c r="L46" t="s">
        <v>328</v>
      </c>
      <c r="M46" t="s">
        <v>331</v>
      </c>
      <c r="N46">
        <v>6396</v>
      </c>
      <c r="O46">
        <v>45</v>
      </c>
      <c r="P46" t="s">
        <v>332</v>
      </c>
      <c r="Q46" s="9">
        <v>100000000</v>
      </c>
      <c r="R46" s="9">
        <v>100000000</v>
      </c>
      <c r="S46" s="9">
        <v>100000000</v>
      </c>
      <c r="T46" s="9">
        <v>100000000</v>
      </c>
      <c r="U46" s="9">
        <v>0</v>
      </c>
      <c r="V46" s="9">
        <v>100000000</v>
      </c>
      <c r="W46" s="9">
        <v>0</v>
      </c>
      <c r="X46" s="9">
        <v>0</v>
      </c>
      <c r="Y46" s="9">
        <v>0</v>
      </c>
      <c r="Z46" s="9">
        <v>100000000</v>
      </c>
      <c r="AA46" s="9">
        <v>0</v>
      </c>
      <c r="AB46" s="9" t="s">
        <v>54</v>
      </c>
      <c r="AC46" s="9" t="s">
        <v>55</v>
      </c>
      <c r="AD46" s="9" t="s">
        <v>56</v>
      </c>
      <c r="AE46" s="9" t="s">
        <v>56</v>
      </c>
      <c r="AF46" s="9" t="s">
        <v>56</v>
      </c>
      <c r="AG46" s="9" t="s">
        <v>56</v>
      </c>
      <c r="AH46" s="9" t="s">
        <v>57</v>
      </c>
      <c r="AI46" s="9">
        <v>1</v>
      </c>
    </row>
    <row r="47" spans="1:35">
      <c r="A47" t="s">
        <v>41</v>
      </c>
      <c r="B47" t="s">
        <v>42</v>
      </c>
      <c r="C47" t="s">
        <v>43</v>
      </c>
      <c r="D47" t="s">
        <v>149</v>
      </c>
      <c r="E47" t="s">
        <v>264</v>
      </c>
      <c r="F47" t="s">
        <v>333</v>
      </c>
      <c r="G47" t="s">
        <v>46</v>
      </c>
      <c r="H47" t="s">
        <v>47</v>
      </c>
      <c r="I47" t="s">
        <v>48</v>
      </c>
      <c r="J47" t="s">
        <v>152</v>
      </c>
      <c r="K47" t="s">
        <v>153</v>
      </c>
      <c r="L47" t="s">
        <v>334</v>
      </c>
      <c r="M47" t="s">
        <v>335</v>
      </c>
      <c r="N47">
        <v>6397</v>
      </c>
      <c r="O47">
        <v>46</v>
      </c>
      <c r="P47" t="s">
        <v>336</v>
      </c>
      <c r="Q47" s="9">
        <v>158302000</v>
      </c>
      <c r="R47" s="9">
        <v>158302000</v>
      </c>
      <c r="S47" s="9">
        <v>158286042</v>
      </c>
      <c r="T47" s="9">
        <v>158286042</v>
      </c>
      <c r="U47" s="9">
        <v>15958</v>
      </c>
      <c r="V47" s="9">
        <v>158286042</v>
      </c>
      <c r="W47" s="9">
        <v>0</v>
      </c>
      <c r="X47" s="9">
        <v>15958</v>
      </c>
      <c r="Y47" s="9">
        <v>0</v>
      </c>
      <c r="Z47" s="9">
        <v>148544497</v>
      </c>
      <c r="AA47" s="9">
        <v>9741545</v>
      </c>
      <c r="AB47" s="9" t="s">
        <v>54</v>
      </c>
      <c r="AC47" s="9" t="s">
        <v>55</v>
      </c>
      <c r="AD47" s="9" t="s">
        <v>56</v>
      </c>
      <c r="AE47" s="9" t="s">
        <v>56</v>
      </c>
      <c r="AF47" s="9" t="s">
        <v>56</v>
      </c>
      <c r="AG47" s="9" t="s">
        <v>56</v>
      </c>
      <c r="AH47" s="9" t="s">
        <v>57</v>
      </c>
      <c r="AI47" s="9">
        <v>1</v>
      </c>
    </row>
    <row r="48" spans="1:35">
      <c r="A48" t="s">
        <v>41</v>
      </c>
      <c r="B48" t="s">
        <v>42</v>
      </c>
      <c r="C48" t="s">
        <v>43</v>
      </c>
      <c r="D48" t="s">
        <v>149</v>
      </c>
      <c r="E48" t="s">
        <v>264</v>
      </c>
      <c r="F48" t="s">
        <v>337</v>
      </c>
      <c r="G48" t="s">
        <v>46</v>
      </c>
      <c r="H48" t="s">
        <v>47</v>
      </c>
      <c r="I48" t="s">
        <v>48</v>
      </c>
      <c r="J48" t="s">
        <v>152</v>
      </c>
      <c r="K48" t="s">
        <v>153</v>
      </c>
      <c r="L48" t="s">
        <v>338</v>
      </c>
      <c r="M48" t="s">
        <v>339</v>
      </c>
      <c r="N48">
        <v>6398</v>
      </c>
      <c r="O48">
        <v>47</v>
      </c>
      <c r="P48" t="s">
        <v>340</v>
      </c>
      <c r="Q48" s="9">
        <v>722242000</v>
      </c>
      <c r="R48" s="9">
        <v>663242000</v>
      </c>
      <c r="S48" s="9">
        <v>654238922</v>
      </c>
      <c r="T48" s="9">
        <v>654238922</v>
      </c>
      <c r="U48" s="9">
        <v>9003078</v>
      </c>
      <c r="V48" s="9">
        <v>654238922</v>
      </c>
      <c r="W48" s="9">
        <v>0</v>
      </c>
      <c r="X48" s="9">
        <v>9003078</v>
      </c>
      <c r="Y48" s="9">
        <v>0</v>
      </c>
      <c r="Z48" s="9">
        <v>549718132</v>
      </c>
      <c r="AA48" s="9">
        <v>104520790</v>
      </c>
      <c r="AB48" s="9" t="s">
        <v>54</v>
      </c>
      <c r="AC48" s="9" t="s">
        <v>55</v>
      </c>
      <c r="AD48" s="9" t="s">
        <v>56</v>
      </c>
      <c r="AE48" s="9" t="s">
        <v>56</v>
      </c>
      <c r="AF48" s="9" t="s">
        <v>56</v>
      </c>
      <c r="AG48" s="9" t="s">
        <v>56</v>
      </c>
      <c r="AH48" s="9" t="s">
        <v>57</v>
      </c>
      <c r="AI48" s="9">
        <v>1</v>
      </c>
    </row>
    <row r="49" spans="1:35">
      <c r="A49" t="s">
        <v>41</v>
      </c>
      <c r="B49" t="s">
        <v>42</v>
      </c>
      <c r="C49" t="s">
        <v>43</v>
      </c>
      <c r="D49" t="s">
        <v>149</v>
      </c>
      <c r="E49" t="s">
        <v>264</v>
      </c>
      <c r="F49" t="s">
        <v>341</v>
      </c>
      <c r="G49" t="s">
        <v>46</v>
      </c>
      <c r="H49" t="s">
        <v>47</v>
      </c>
      <c r="I49" t="s">
        <v>48</v>
      </c>
      <c r="J49" t="s">
        <v>152</v>
      </c>
      <c r="K49" t="s">
        <v>153</v>
      </c>
      <c r="L49" t="s">
        <v>342</v>
      </c>
      <c r="M49" t="s">
        <v>343</v>
      </c>
      <c r="N49">
        <v>6399</v>
      </c>
      <c r="O49">
        <v>48</v>
      </c>
      <c r="P49" t="s">
        <v>344</v>
      </c>
      <c r="Q49" s="9">
        <v>130000000</v>
      </c>
      <c r="R49" s="9">
        <v>130000000</v>
      </c>
      <c r="S49" s="9">
        <v>129999992</v>
      </c>
      <c r="T49" s="9">
        <v>129999992</v>
      </c>
      <c r="U49" s="9">
        <v>8</v>
      </c>
      <c r="V49" s="9">
        <v>129999992</v>
      </c>
      <c r="W49" s="9">
        <v>0</v>
      </c>
      <c r="X49" s="9">
        <v>8</v>
      </c>
      <c r="Y49" s="9">
        <v>0</v>
      </c>
      <c r="Z49" s="9">
        <v>124218249</v>
      </c>
      <c r="AA49" s="9">
        <v>5781743</v>
      </c>
      <c r="AB49" s="9" t="s">
        <v>54</v>
      </c>
      <c r="AC49" s="9" t="s">
        <v>55</v>
      </c>
      <c r="AD49" s="9" t="s">
        <v>56</v>
      </c>
      <c r="AE49" s="9" t="s">
        <v>56</v>
      </c>
      <c r="AF49" s="9" t="s">
        <v>56</v>
      </c>
      <c r="AG49" s="9" t="s">
        <v>56</v>
      </c>
      <c r="AH49" s="9" t="s">
        <v>57</v>
      </c>
      <c r="AI49" s="9">
        <v>1</v>
      </c>
    </row>
    <row r="50" spans="1:35">
      <c r="A50" t="s">
        <v>41</v>
      </c>
      <c r="B50" t="s">
        <v>42</v>
      </c>
      <c r="C50" t="s">
        <v>43</v>
      </c>
      <c r="D50" t="s">
        <v>149</v>
      </c>
      <c r="E50" t="s">
        <v>341</v>
      </c>
      <c r="F50" t="s">
        <v>345</v>
      </c>
      <c r="G50" t="s">
        <v>46</v>
      </c>
      <c r="H50" t="s">
        <v>47</v>
      </c>
      <c r="I50" t="s">
        <v>48</v>
      </c>
      <c r="J50" t="s">
        <v>152</v>
      </c>
      <c r="K50" t="s">
        <v>346</v>
      </c>
      <c r="L50" t="s">
        <v>347</v>
      </c>
      <c r="M50" t="s">
        <v>348</v>
      </c>
      <c r="N50">
        <v>6400</v>
      </c>
      <c r="O50">
        <v>49</v>
      </c>
      <c r="P50" t="s">
        <v>349</v>
      </c>
      <c r="Q50" s="9">
        <v>300000000</v>
      </c>
      <c r="R50" s="9">
        <v>300000000</v>
      </c>
      <c r="S50" s="9">
        <v>300000000</v>
      </c>
      <c r="T50" s="9">
        <v>300000000</v>
      </c>
      <c r="U50" s="9">
        <v>0</v>
      </c>
      <c r="V50" s="9">
        <v>300000000</v>
      </c>
      <c r="W50" s="9">
        <v>0</v>
      </c>
      <c r="X50" s="9">
        <v>0</v>
      </c>
      <c r="Y50" s="9">
        <v>0</v>
      </c>
      <c r="Z50" s="9">
        <v>294015698</v>
      </c>
      <c r="AA50" s="9">
        <v>5984302</v>
      </c>
      <c r="AB50" s="9" t="s">
        <v>54</v>
      </c>
      <c r="AC50" s="9" t="s">
        <v>55</v>
      </c>
      <c r="AD50" s="9" t="s">
        <v>56</v>
      </c>
      <c r="AE50" s="9" t="s">
        <v>56</v>
      </c>
      <c r="AF50" s="9" t="s">
        <v>56</v>
      </c>
      <c r="AG50" s="9" t="s">
        <v>56</v>
      </c>
      <c r="AH50" s="9" t="s">
        <v>57</v>
      </c>
      <c r="AI50" s="9">
        <v>1</v>
      </c>
    </row>
    <row r="51" spans="1:35">
      <c r="A51" t="s">
        <v>41</v>
      </c>
      <c r="B51" t="s">
        <v>42</v>
      </c>
      <c r="C51" t="s">
        <v>43</v>
      </c>
      <c r="D51" t="s">
        <v>149</v>
      </c>
      <c r="E51" t="s">
        <v>350</v>
      </c>
      <c r="F51" t="s">
        <v>350</v>
      </c>
      <c r="G51" t="s">
        <v>46</v>
      </c>
      <c r="H51" t="s">
        <v>47</v>
      </c>
      <c r="I51" t="s">
        <v>48</v>
      </c>
      <c r="J51" t="s">
        <v>152</v>
      </c>
      <c r="K51" t="s">
        <v>351</v>
      </c>
      <c r="L51" t="s">
        <v>352</v>
      </c>
      <c r="M51" t="s">
        <v>353</v>
      </c>
      <c r="N51">
        <v>6401</v>
      </c>
      <c r="O51">
        <v>50</v>
      </c>
      <c r="P51" t="s">
        <v>354</v>
      </c>
      <c r="Q51" s="9">
        <v>70000000</v>
      </c>
      <c r="R51" s="9">
        <v>70000000</v>
      </c>
      <c r="S51" s="9">
        <v>69996973</v>
      </c>
      <c r="T51" s="9">
        <v>69996973</v>
      </c>
      <c r="U51" s="9">
        <v>3027</v>
      </c>
      <c r="V51" s="9">
        <v>69996973</v>
      </c>
      <c r="W51" s="9">
        <v>0</v>
      </c>
      <c r="X51" s="9">
        <v>3027</v>
      </c>
      <c r="Y51" s="9">
        <v>0</v>
      </c>
      <c r="Z51" s="9">
        <v>40984948</v>
      </c>
      <c r="AA51" s="9">
        <v>29012025</v>
      </c>
      <c r="AB51" s="9" t="s">
        <v>54</v>
      </c>
      <c r="AC51" s="9" t="s">
        <v>55</v>
      </c>
      <c r="AD51" s="9" t="s">
        <v>56</v>
      </c>
      <c r="AE51" s="9" t="s">
        <v>56</v>
      </c>
      <c r="AF51" s="9" t="s">
        <v>56</v>
      </c>
      <c r="AG51" s="9" t="s">
        <v>56</v>
      </c>
      <c r="AH51" s="9" t="s">
        <v>57</v>
      </c>
      <c r="AI51" s="9">
        <v>1</v>
      </c>
    </row>
    <row r="52" spans="1:35">
      <c r="A52" t="s">
        <v>41</v>
      </c>
      <c r="B52" t="s">
        <v>42</v>
      </c>
      <c r="C52" t="s">
        <v>43</v>
      </c>
      <c r="D52" t="s">
        <v>149</v>
      </c>
      <c r="E52" t="s">
        <v>350</v>
      </c>
      <c r="F52" t="s">
        <v>350</v>
      </c>
      <c r="G52" t="s">
        <v>46</v>
      </c>
      <c r="H52" t="s">
        <v>47</v>
      </c>
      <c r="I52" t="s">
        <v>48</v>
      </c>
      <c r="J52" t="s">
        <v>152</v>
      </c>
      <c r="K52" t="s">
        <v>351</v>
      </c>
      <c r="L52" t="s">
        <v>352</v>
      </c>
      <c r="M52" t="s">
        <v>355</v>
      </c>
      <c r="N52">
        <v>6402</v>
      </c>
      <c r="O52">
        <v>51</v>
      </c>
      <c r="P52" t="s">
        <v>356</v>
      </c>
      <c r="Q52" s="9">
        <v>30000000</v>
      </c>
      <c r="R52" s="9">
        <v>56671797</v>
      </c>
      <c r="S52" s="9">
        <v>56671797</v>
      </c>
      <c r="T52" s="9">
        <v>56671797</v>
      </c>
      <c r="U52" s="9">
        <v>0</v>
      </c>
      <c r="V52" s="9">
        <v>56671797</v>
      </c>
      <c r="W52" s="9">
        <v>0</v>
      </c>
      <c r="X52" s="9">
        <v>0</v>
      </c>
      <c r="Y52" s="9">
        <v>0</v>
      </c>
      <c r="Z52" s="9">
        <v>30000000</v>
      </c>
      <c r="AA52" s="9">
        <v>26671797</v>
      </c>
      <c r="AB52" s="9" t="s">
        <v>54</v>
      </c>
      <c r="AC52" s="9" t="s">
        <v>55</v>
      </c>
      <c r="AD52" s="9" t="s">
        <v>56</v>
      </c>
      <c r="AE52" s="9" t="s">
        <v>56</v>
      </c>
      <c r="AF52" s="9" t="s">
        <v>56</v>
      </c>
      <c r="AG52" s="9" t="s">
        <v>56</v>
      </c>
      <c r="AH52" s="9" t="s">
        <v>57</v>
      </c>
      <c r="AI52" s="9">
        <v>1</v>
      </c>
    </row>
    <row r="53" spans="1:35">
      <c r="A53" t="s">
        <v>41</v>
      </c>
      <c r="B53" t="s">
        <v>42</v>
      </c>
      <c r="C53" t="s">
        <v>43</v>
      </c>
      <c r="D53" t="s">
        <v>149</v>
      </c>
      <c r="E53" t="s">
        <v>350</v>
      </c>
      <c r="F53" t="s">
        <v>357</v>
      </c>
      <c r="G53" t="s">
        <v>46</v>
      </c>
      <c r="H53" t="s">
        <v>47</v>
      </c>
      <c r="I53" t="s">
        <v>48</v>
      </c>
      <c r="J53" t="s">
        <v>152</v>
      </c>
      <c r="K53" t="s">
        <v>351</v>
      </c>
      <c r="L53" t="s">
        <v>358</v>
      </c>
      <c r="M53" t="s">
        <v>359</v>
      </c>
      <c r="N53">
        <v>6403</v>
      </c>
      <c r="O53">
        <v>52</v>
      </c>
      <c r="P53" t="s">
        <v>360</v>
      </c>
      <c r="Q53" s="9">
        <v>260000000</v>
      </c>
      <c r="R53" s="9">
        <v>260000000</v>
      </c>
      <c r="S53" s="9">
        <v>260000000</v>
      </c>
      <c r="T53" s="9">
        <v>260000000</v>
      </c>
      <c r="U53" s="9">
        <v>0</v>
      </c>
      <c r="V53" s="9">
        <v>260000000</v>
      </c>
      <c r="W53" s="9">
        <v>0</v>
      </c>
      <c r="X53" s="9">
        <v>0</v>
      </c>
      <c r="Y53" s="9">
        <v>0</v>
      </c>
      <c r="Z53" s="9">
        <v>258000000</v>
      </c>
      <c r="AA53" s="9">
        <v>2000000</v>
      </c>
      <c r="AB53" s="9" t="s">
        <v>54</v>
      </c>
      <c r="AC53" s="9" t="s">
        <v>55</v>
      </c>
      <c r="AD53" s="9" t="s">
        <v>56</v>
      </c>
      <c r="AE53" s="9" t="s">
        <v>56</v>
      </c>
      <c r="AF53" s="9" t="s">
        <v>56</v>
      </c>
      <c r="AG53" s="9" t="s">
        <v>56</v>
      </c>
      <c r="AH53" s="9" t="s">
        <v>57</v>
      </c>
      <c r="AI53" s="9">
        <v>1</v>
      </c>
    </row>
    <row r="54" spans="1:35">
      <c r="A54" t="s">
        <v>41</v>
      </c>
      <c r="B54" t="s">
        <v>42</v>
      </c>
      <c r="C54" t="s">
        <v>386</v>
      </c>
      <c r="D54" t="s">
        <v>149</v>
      </c>
      <c r="E54" t="s">
        <v>264</v>
      </c>
      <c r="F54" t="s">
        <v>313</v>
      </c>
      <c r="G54" t="s">
        <v>46</v>
      </c>
      <c r="H54" t="s">
        <v>47</v>
      </c>
      <c r="I54" t="s">
        <v>387</v>
      </c>
      <c r="J54" t="s">
        <v>152</v>
      </c>
      <c r="K54" t="s">
        <v>153</v>
      </c>
      <c r="L54" t="s">
        <v>314</v>
      </c>
      <c r="M54" t="s">
        <v>388</v>
      </c>
      <c r="N54">
        <v>6433</v>
      </c>
      <c r="O54">
        <v>80</v>
      </c>
      <c r="P54" t="s">
        <v>389</v>
      </c>
      <c r="Q54" s="9">
        <v>0</v>
      </c>
      <c r="R54" s="9">
        <v>150000000</v>
      </c>
      <c r="S54" s="9">
        <v>139331970</v>
      </c>
      <c r="T54" s="9">
        <v>139331970</v>
      </c>
      <c r="U54" s="9">
        <v>10668030</v>
      </c>
      <c r="V54" s="9">
        <v>139331970</v>
      </c>
      <c r="W54" s="9">
        <v>0</v>
      </c>
      <c r="X54" s="9">
        <v>10668030</v>
      </c>
      <c r="Y54" s="9">
        <v>0</v>
      </c>
      <c r="Z54" s="9">
        <v>139331970</v>
      </c>
      <c r="AA54" s="9">
        <v>0</v>
      </c>
      <c r="AB54" s="9" t="s">
        <v>54</v>
      </c>
      <c r="AC54" s="9" t="s">
        <v>55</v>
      </c>
      <c r="AD54" s="9" t="s">
        <v>56</v>
      </c>
      <c r="AE54" s="9" t="s">
        <v>56</v>
      </c>
      <c r="AF54" s="9" t="s">
        <v>56</v>
      </c>
      <c r="AG54" s="9" t="s">
        <v>56</v>
      </c>
      <c r="AH54" s="9" t="s">
        <v>57</v>
      </c>
      <c r="AI54" s="9">
        <v>1</v>
      </c>
    </row>
    <row r="55" spans="1:35">
      <c r="A55" t="s">
        <v>41</v>
      </c>
      <c r="B55" t="s">
        <v>42</v>
      </c>
      <c r="C55" t="s">
        <v>386</v>
      </c>
      <c r="D55" t="s">
        <v>149</v>
      </c>
      <c r="E55" t="s">
        <v>264</v>
      </c>
      <c r="F55" t="s">
        <v>327</v>
      </c>
      <c r="G55" t="s">
        <v>46</v>
      </c>
      <c r="H55" t="s">
        <v>47</v>
      </c>
      <c r="I55" t="s">
        <v>387</v>
      </c>
      <c r="J55" t="s">
        <v>152</v>
      </c>
      <c r="K55" t="s">
        <v>153</v>
      </c>
      <c r="L55" t="s">
        <v>328</v>
      </c>
      <c r="M55" t="s">
        <v>331</v>
      </c>
      <c r="N55">
        <v>6404</v>
      </c>
      <c r="O55">
        <v>53</v>
      </c>
      <c r="P55" t="s">
        <v>390</v>
      </c>
      <c r="Q55" s="9">
        <v>100000000</v>
      </c>
      <c r="R55" s="9">
        <v>2000000</v>
      </c>
      <c r="S55" s="9">
        <v>2000000</v>
      </c>
      <c r="T55" s="9">
        <v>2000000</v>
      </c>
      <c r="U55" s="9">
        <v>0</v>
      </c>
      <c r="V55" s="9">
        <v>2000000</v>
      </c>
      <c r="W55" s="9">
        <v>0</v>
      </c>
      <c r="X55" s="9">
        <v>0</v>
      </c>
      <c r="Y55" s="9">
        <v>0</v>
      </c>
      <c r="Z55" s="9">
        <v>2000000</v>
      </c>
      <c r="AA55" s="9">
        <v>0</v>
      </c>
      <c r="AB55" s="9" t="s">
        <v>54</v>
      </c>
      <c r="AC55" s="9" t="s">
        <v>55</v>
      </c>
      <c r="AD55" s="9" t="s">
        <v>56</v>
      </c>
      <c r="AE55" s="9" t="s">
        <v>56</v>
      </c>
      <c r="AF55" s="9" t="s">
        <v>56</v>
      </c>
      <c r="AG55" s="9" t="s">
        <v>56</v>
      </c>
      <c r="AH55" s="9" t="s">
        <v>57</v>
      </c>
      <c r="AI55" s="9">
        <v>1</v>
      </c>
    </row>
    <row r="56" spans="1:35">
      <c r="A56" t="s">
        <v>41</v>
      </c>
      <c r="B56" t="s">
        <v>42</v>
      </c>
      <c r="C56" t="s">
        <v>386</v>
      </c>
      <c r="D56" t="s">
        <v>149</v>
      </c>
      <c r="E56" t="s">
        <v>264</v>
      </c>
      <c r="F56" t="s">
        <v>341</v>
      </c>
      <c r="G56" t="s">
        <v>46</v>
      </c>
      <c r="H56" t="s">
        <v>47</v>
      </c>
      <c r="I56" t="s">
        <v>387</v>
      </c>
      <c r="J56" t="s">
        <v>152</v>
      </c>
      <c r="K56" t="s">
        <v>153</v>
      </c>
      <c r="L56" t="s">
        <v>342</v>
      </c>
      <c r="M56" t="s">
        <v>343</v>
      </c>
      <c r="N56">
        <v>6434</v>
      </c>
      <c r="O56">
        <v>81</v>
      </c>
      <c r="P56" t="s">
        <v>391</v>
      </c>
      <c r="Q56" s="9">
        <v>0</v>
      </c>
      <c r="R56" s="9">
        <v>500000000</v>
      </c>
      <c r="S56" s="9">
        <v>263862168</v>
      </c>
      <c r="T56" s="9">
        <v>407490019</v>
      </c>
      <c r="U56" s="9">
        <v>92509981</v>
      </c>
      <c r="V56" s="9">
        <v>407490019</v>
      </c>
      <c r="W56" s="9">
        <v>143627851</v>
      </c>
      <c r="X56" s="9">
        <v>236137832</v>
      </c>
      <c r="Y56" s="9">
        <v>0</v>
      </c>
      <c r="Z56" s="9">
        <v>210792614</v>
      </c>
      <c r="AA56" s="9">
        <v>53069554</v>
      </c>
      <c r="AB56" s="9" t="s">
        <v>54</v>
      </c>
      <c r="AC56" s="9" t="s">
        <v>55</v>
      </c>
      <c r="AD56" s="9" t="s">
        <v>56</v>
      </c>
      <c r="AE56" s="9" t="s">
        <v>56</v>
      </c>
      <c r="AF56" s="9" t="s">
        <v>56</v>
      </c>
      <c r="AG56" s="9" t="s">
        <v>56</v>
      </c>
      <c r="AH56" s="9" t="s">
        <v>57</v>
      </c>
      <c r="AI56" s="9">
        <v>1</v>
      </c>
    </row>
    <row r="57" spans="1:35">
      <c r="A57" t="s">
        <v>41</v>
      </c>
      <c r="B57" t="s">
        <v>42</v>
      </c>
      <c r="C57" t="s">
        <v>361</v>
      </c>
      <c r="D57" t="s">
        <v>149</v>
      </c>
      <c r="E57" t="s">
        <v>264</v>
      </c>
      <c r="F57" t="s">
        <v>313</v>
      </c>
      <c r="G57" t="s">
        <v>46</v>
      </c>
      <c r="H57" t="s">
        <v>47</v>
      </c>
      <c r="I57" t="s">
        <v>362</v>
      </c>
      <c r="J57" t="s">
        <v>152</v>
      </c>
      <c r="K57" t="s">
        <v>153</v>
      </c>
      <c r="L57" t="s">
        <v>314</v>
      </c>
      <c r="M57" t="s">
        <v>319</v>
      </c>
      <c r="N57">
        <v>6405</v>
      </c>
      <c r="O57">
        <v>54</v>
      </c>
      <c r="P57" t="s">
        <v>363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 t="s">
        <v>54</v>
      </c>
      <c r="AC57" s="9" t="s">
        <v>55</v>
      </c>
      <c r="AD57" s="9" t="s">
        <v>56</v>
      </c>
      <c r="AE57" s="9" t="s">
        <v>56</v>
      </c>
      <c r="AF57" s="9" t="s">
        <v>56</v>
      </c>
      <c r="AG57" s="9" t="s">
        <v>56</v>
      </c>
      <c r="AH57" s="9" t="s">
        <v>57</v>
      </c>
      <c r="AI57" s="9">
        <v>1</v>
      </c>
    </row>
    <row r="58" spans="1:35">
      <c r="A58" t="s">
        <v>41</v>
      </c>
      <c r="B58" t="s">
        <v>42</v>
      </c>
      <c r="C58" t="s">
        <v>361</v>
      </c>
      <c r="D58" t="s">
        <v>149</v>
      </c>
      <c r="E58" t="s">
        <v>264</v>
      </c>
      <c r="F58" t="s">
        <v>321</v>
      </c>
      <c r="G58" t="s">
        <v>46</v>
      </c>
      <c r="H58" t="s">
        <v>47</v>
      </c>
      <c r="I58" t="s">
        <v>362</v>
      </c>
      <c r="J58" t="s">
        <v>152</v>
      </c>
      <c r="K58" t="s">
        <v>153</v>
      </c>
      <c r="L58" t="s">
        <v>322</v>
      </c>
      <c r="M58" t="s">
        <v>325</v>
      </c>
      <c r="N58">
        <v>6406</v>
      </c>
      <c r="O58">
        <v>55</v>
      </c>
      <c r="P58" t="s">
        <v>364</v>
      </c>
      <c r="Q58" s="9">
        <v>0</v>
      </c>
      <c r="R58" s="9">
        <v>3070000000</v>
      </c>
      <c r="S58" s="9">
        <v>3027302179</v>
      </c>
      <c r="T58" s="9">
        <v>3027302179</v>
      </c>
      <c r="U58" s="9">
        <v>42697821</v>
      </c>
      <c r="V58" s="9">
        <v>3027302179</v>
      </c>
      <c r="W58" s="9">
        <v>0</v>
      </c>
      <c r="X58" s="9">
        <v>42697821</v>
      </c>
      <c r="Y58" s="9">
        <v>0</v>
      </c>
      <c r="Z58" s="9">
        <v>2798406410</v>
      </c>
      <c r="AA58" s="9">
        <v>228895769</v>
      </c>
      <c r="AB58" s="9" t="s">
        <v>54</v>
      </c>
      <c r="AC58" s="9" t="s">
        <v>55</v>
      </c>
      <c r="AD58" s="9" t="s">
        <v>56</v>
      </c>
      <c r="AE58" s="9" t="s">
        <v>56</v>
      </c>
      <c r="AF58" s="9" t="s">
        <v>56</v>
      </c>
      <c r="AG58" s="9" t="s">
        <v>56</v>
      </c>
      <c r="AH58" s="9" t="s">
        <v>57</v>
      </c>
      <c r="AI58" s="9">
        <v>1</v>
      </c>
    </row>
    <row r="59" spans="1:35">
      <c r="A59" t="s">
        <v>41</v>
      </c>
      <c r="B59" t="s">
        <v>42</v>
      </c>
      <c r="C59" t="s">
        <v>361</v>
      </c>
      <c r="D59" t="s">
        <v>149</v>
      </c>
      <c r="E59" t="s">
        <v>264</v>
      </c>
      <c r="F59" t="s">
        <v>327</v>
      </c>
      <c r="G59" t="s">
        <v>46</v>
      </c>
      <c r="H59" t="s">
        <v>47</v>
      </c>
      <c r="I59" t="s">
        <v>362</v>
      </c>
      <c r="J59" t="s">
        <v>152</v>
      </c>
      <c r="K59" t="s">
        <v>153</v>
      </c>
      <c r="L59" t="s">
        <v>328</v>
      </c>
      <c r="M59" t="s">
        <v>331</v>
      </c>
      <c r="N59">
        <v>6438</v>
      </c>
      <c r="O59">
        <v>82</v>
      </c>
      <c r="P59" t="s">
        <v>392</v>
      </c>
      <c r="Q59" s="9">
        <v>0</v>
      </c>
      <c r="R59" s="9">
        <v>130000000</v>
      </c>
      <c r="S59" s="9">
        <v>130000000</v>
      </c>
      <c r="T59" s="9">
        <v>130000000</v>
      </c>
      <c r="U59" s="9">
        <v>0</v>
      </c>
      <c r="V59" s="9">
        <v>130000000</v>
      </c>
      <c r="W59" s="9">
        <v>0</v>
      </c>
      <c r="X59" s="9">
        <v>0</v>
      </c>
      <c r="Y59" s="9">
        <v>0</v>
      </c>
      <c r="Z59" s="9">
        <v>130000000</v>
      </c>
      <c r="AA59" s="9">
        <v>0</v>
      </c>
      <c r="AB59" s="9" t="s">
        <v>54</v>
      </c>
      <c r="AC59" s="9" t="s">
        <v>55</v>
      </c>
      <c r="AD59" s="9" t="s">
        <v>56</v>
      </c>
      <c r="AE59" s="9" t="s">
        <v>56</v>
      </c>
      <c r="AF59" s="9" t="s">
        <v>56</v>
      </c>
      <c r="AG59" s="9" t="s">
        <v>56</v>
      </c>
      <c r="AH59" s="9" t="s">
        <v>57</v>
      </c>
      <c r="AI59" s="9">
        <v>1</v>
      </c>
    </row>
    <row r="60" spans="1:35">
      <c r="A60" t="s">
        <v>41</v>
      </c>
      <c r="B60" t="s">
        <v>42</v>
      </c>
      <c r="C60" t="s">
        <v>393</v>
      </c>
      <c r="D60" t="s">
        <v>149</v>
      </c>
      <c r="E60" t="s">
        <v>264</v>
      </c>
      <c r="F60" t="s">
        <v>313</v>
      </c>
      <c r="G60" t="s">
        <v>46</v>
      </c>
      <c r="H60" t="s">
        <v>47</v>
      </c>
      <c r="I60" t="s">
        <v>394</v>
      </c>
      <c r="J60" t="s">
        <v>152</v>
      </c>
      <c r="K60" t="s">
        <v>153</v>
      </c>
      <c r="L60" t="s">
        <v>314</v>
      </c>
      <c r="M60" t="s">
        <v>388</v>
      </c>
      <c r="N60">
        <v>6443</v>
      </c>
      <c r="O60">
        <v>83</v>
      </c>
      <c r="P60" t="s">
        <v>395</v>
      </c>
      <c r="Q60" s="9">
        <v>0</v>
      </c>
      <c r="R60" s="9">
        <v>86206897</v>
      </c>
      <c r="S60" s="9">
        <v>0</v>
      </c>
      <c r="T60" s="9">
        <v>0</v>
      </c>
      <c r="U60" s="9">
        <v>86206897</v>
      </c>
      <c r="V60" s="9">
        <v>0</v>
      </c>
      <c r="W60" s="9">
        <v>0</v>
      </c>
      <c r="X60" s="9">
        <v>86206897</v>
      </c>
      <c r="Y60" s="9">
        <v>0</v>
      </c>
      <c r="Z60" s="9">
        <v>0</v>
      </c>
      <c r="AA60" s="9">
        <v>0</v>
      </c>
      <c r="AB60" s="9" t="s">
        <v>54</v>
      </c>
      <c r="AC60" s="9" t="s">
        <v>55</v>
      </c>
      <c r="AD60" s="9" t="s">
        <v>56</v>
      </c>
      <c r="AE60" s="9" t="s">
        <v>56</v>
      </c>
      <c r="AF60" s="9" t="s">
        <v>56</v>
      </c>
      <c r="AG60" s="9" t="s">
        <v>56</v>
      </c>
      <c r="AH60" s="9" t="s">
        <v>57</v>
      </c>
      <c r="AI60" s="9">
        <v>1</v>
      </c>
    </row>
    <row r="61" spans="1:35">
      <c r="A61" t="s">
        <v>41</v>
      </c>
      <c r="B61" t="s">
        <v>42</v>
      </c>
      <c r="C61" t="s">
        <v>205</v>
      </c>
      <c r="D61" t="s">
        <v>149</v>
      </c>
      <c r="E61" t="s">
        <v>264</v>
      </c>
      <c r="F61" t="s">
        <v>321</v>
      </c>
      <c r="G61" t="s">
        <v>46</v>
      </c>
      <c r="H61" t="s">
        <v>47</v>
      </c>
      <c r="I61" t="s">
        <v>206</v>
      </c>
      <c r="J61" t="s">
        <v>152</v>
      </c>
      <c r="K61" t="s">
        <v>153</v>
      </c>
      <c r="L61" t="s">
        <v>322</v>
      </c>
      <c r="M61" t="s">
        <v>325</v>
      </c>
      <c r="N61">
        <v>6407</v>
      </c>
      <c r="O61">
        <v>56</v>
      </c>
      <c r="P61" t="s">
        <v>365</v>
      </c>
      <c r="Q61" s="9">
        <v>0</v>
      </c>
      <c r="R61" s="9">
        <v>34579</v>
      </c>
      <c r="S61" s="9">
        <v>34579</v>
      </c>
      <c r="T61" s="9">
        <v>34579</v>
      </c>
      <c r="U61" s="9">
        <v>0</v>
      </c>
      <c r="V61" s="9">
        <v>34579</v>
      </c>
      <c r="W61" s="9">
        <v>0</v>
      </c>
      <c r="X61" s="9">
        <v>0</v>
      </c>
      <c r="Y61" s="9">
        <v>0</v>
      </c>
      <c r="Z61" s="9">
        <v>34579</v>
      </c>
      <c r="AA61" s="9">
        <v>0</v>
      </c>
      <c r="AB61" s="9" t="s">
        <v>54</v>
      </c>
      <c r="AC61" s="9" t="s">
        <v>55</v>
      </c>
      <c r="AD61" s="9" t="s">
        <v>56</v>
      </c>
      <c r="AE61" s="9" t="s">
        <v>56</v>
      </c>
      <c r="AF61" s="9" t="s">
        <v>56</v>
      </c>
      <c r="AG61" s="9" t="s">
        <v>56</v>
      </c>
      <c r="AH61" s="9" t="s">
        <v>57</v>
      </c>
      <c r="AI61" s="9">
        <v>1</v>
      </c>
    </row>
    <row r="62" spans="1:35">
      <c r="A62" t="s">
        <v>41</v>
      </c>
      <c r="B62" t="s">
        <v>42</v>
      </c>
      <c r="C62" t="s">
        <v>176</v>
      </c>
      <c r="D62" t="s">
        <v>149</v>
      </c>
      <c r="E62" t="s">
        <v>264</v>
      </c>
      <c r="F62" t="s">
        <v>313</v>
      </c>
      <c r="G62" t="s">
        <v>46</v>
      </c>
      <c r="H62" t="s">
        <v>47</v>
      </c>
      <c r="I62" t="s">
        <v>177</v>
      </c>
      <c r="J62" t="s">
        <v>152</v>
      </c>
      <c r="K62" t="s">
        <v>153</v>
      </c>
      <c r="L62" t="s">
        <v>314</v>
      </c>
      <c r="M62" t="s">
        <v>315</v>
      </c>
      <c r="N62">
        <v>6408</v>
      </c>
      <c r="O62">
        <v>57</v>
      </c>
      <c r="P62" t="s">
        <v>367</v>
      </c>
      <c r="Q62" s="9">
        <v>0</v>
      </c>
      <c r="R62" s="9">
        <v>833033230</v>
      </c>
      <c r="S62" s="9">
        <v>817063350</v>
      </c>
      <c r="T62" s="9">
        <v>817063350</v>
      </c>
      <c r="U62" s="9">
        <v>15969880</v>
      </c>
      <c r="V62" s="9">
        <v>817063350</v>
      </c>
      <c r="W62" s="9">
        <v>0</v>
      </c>
      <c r="X62" s="9">
        <v>15969880</v>
      </c>
      <c r="Y62" s="9">
        <v>0</v>
      </c>
      <c r="Z62" s="9">
        <v>807313550</v>
      </c>
      <c r="AA62" s="9">
        <v>9749800</v>
      </c>
      <c r="AB62" s="9" t="s">
        <v>54</v>
      </c>
      <c r="AC62" s="9" t="s">
        <v>55</v>
      </c>
      <c r="AD62" s="9" t="s">
        <v>56</v>
      </c>
      <c r="AE62" s="9" t="s">
        <v>56</v>
      </c>
      <c r="AF62" s="9" t="s">
        <v>56</v>
      </c>
      <c r="AG62" s="9" t="s">
        <v>56</v>
      </c>
      <c r="AH62" s="9" t="s">
        <v>57</v>
      </c>
      <c r="AI62" s="9">
        <v>1</v>
      </c>
    </row>
    <row r="63" spans="1:35">
      <c r="A63" t="s">
        <v>41</v>
      </c>
      <c r="B63" t="s">
        <v>42</v>
      </c>
      <c r="C63" t="s">
        <v>176</v>
      </c>
      <c r="D63" t="s">
        <v>149</v>
      </c>
      <c r="E63" t="s">
        <v>264</v>
      </c>
      <c r="F63" t="s">
        <v>321</v>
      </c>
      <c r="G63" t="s">
        <v>46</v>
      </c>
      <c r="H63" t="s">
        <v>47</v>
      </c>
      <c r="I63" t="s">
        <v>177</v>
      </c>
      <c r="J63" t="s">
        <v>152</v>
      </c>
      <c r="K63" t="s">
        <v>153</v>
      </c>
      <c r="L63" t="s">
        <v>322</v>
      </c>
      <c r="M63" t="s">
        <v>325</v>
      </c>
      <c r="N63">
        <v>6409</v>
      </c>
      <c r="O63">
        <v>58</v>
      </c>
      <c r="P63" t="s">
        <v>368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 t="s">
        <v>54</v>
      </c>
      <c r="AC63" s="9" t="s">
        <v>55</v>
      </c>
      <c r="AD63" s="9" t="s">
        <v>56</v>
      </c>
      <c r="AE63" s="9" t="s">
        <v>56</v>
      </c>
      <c r="AF63" s="9" t="s">
        <v>56</v>
      </c>
      <c r="AG63" s="9" t="s">
        <v>56</v>
      </c>
      <c r="AH63" s="9" t="s">
        <v>57</v>
      </c>
      <c r="AI63" s="9">
        <v>1</v>
      </c>
    </row>
    <row r="64" spans="1:35">
      <c r="A64" t="s">
        <v>41</v>
      </c>
      <c r="B64" t="s">
        <v>42</v>
      </c>
      <c r="C64" t="s">
        <v>396</v>
      </c>
      <c r="D64" t="s">
        <v>149</v>
      </c>
      <c r="E64" t="s">
        <v>264</v>
      </c>
      <c r="F64" t="s">
        <v>321</v>
      </c>
      <c r="G64" t="s">
        <v>46</v>
      </c>
      <c r="H64" t="s">
        <v>47</v>
      </c>
      <c r="I64" t="s">
        <v>397</v>
      </c>
      <c r="J64" t="s">
        <v>152</v>
      </c>
      <c r="K64" t="s">
        <v>153</v>
      </c>
      <c r="L64" t="s">
        <v>322</v>
      </c>
      <c r="M64" t="s">
        <v>323</v>
      </c>
      <c r="N64">
        <v>6410</v>
      </c>
      <c r="O64">
        <v>59</v>
      </c>
      <c r="P64" t="s">
        <v>398</v>
      </c>
      <c r="Q64" s="9">
        <v>442538000</v>
      </c>
      <c r="R64" s="9">
        <v>442538000</v>
      </c>
      <c r="S64" s="9">
        <v>262650000</v>
      </c>
      <c r="T64" s="9">
        <v>262650000</v>
      </c>
      <c r="U64" s="9">
        <v>179888000</v>
      </c>
      <c r="V64" s="9">
        <v>262650000</v>
      </c>
      <c r="W64" s="9">
        <v>0</v>
      </c>
      <c r="X64" s="9">
        <v>179888000</v>
      </c>
      <c r="Y64" s="9">
        <v>0</v>
      </c>
      <c r="Z64" s="9">
        <v>239656400</v>
      </c>
      <c r="AA64" s="9">
        <v>22993600</v>
      </c>
      <c r="AB64" s="9" t="s">
        <v>54</v>
      </c>
      <c r="AC64" s="9" t="s">
        <v>55</v>
      </c>
      <c r="AD64" s="9" t="s">
        <v>56</v>
      </c>
      <c r="AE64" s="9" t="s">
        <v>56</v>
      </c>
      <c r="AF64" s="9" t="s">
        <v>56</v>
      </c>
      <c r="AG64" s="9" t="s">
        <v>56</v>
      </c>
      <c r="AH64" s="9" t="s">
        <v>57</v>
      </c>
      <c r="AI64" s="9">
        <v>1</v>
      </c>
    </row>
    <row r="65" spans="1:35">
      <c r="A65" t="s">
        <v>41</v>
      </c>
      <c r="B65" t="s">
        <v>42</v>
      </c>
      <c r="C65" t="s">
        <v>182</v>
      </c>
      <c r="D65" t="s">
        <v>149</v>
      </c>
      <c r="E65" t="s">
        <v>264</v>
      </c>
      <c r="F65" t="s">
        <v>327</v>
      </c>
      <c r="G65" t="s">
        <v>46</v>
      </c>
      <c r="H65" t="s">
        <v>47</v>
      </c>
      <c r="I65" t="s">
        <v>183</v>
      </c>
      <c r="J65" t="s">
        <v>152</v>
      </c>
      <c r="K65" t="s">
        <v>153</v>
      </c>
      <c r="L65" t="s">
        <v>328</v>
      </c>
      <c r="M65" t="s">
        <v>331</v>
      </c>
      <c r="N65">
        <v>6411</v>
      </c>
      <c r="O65">
        <v>60</v>
      </c>
      <c r="P65" t="s">
        <v>369</v>
      </c>
      <c r="Q65" s="9">
        <v>2687118000</v>
      </c>
      <c r="R65" s="9">
        <v>3116925051</v>
      </c>
      <c r="S65" s="9">
        <v>176455593</v>
      </c>
      <c r="T65" s="9">
        <v>642673247</v>
      </c>
      <c r="U65" s="9">
        <v>2474251804</v>
      </c>
      <c r="V65" s="9">
        <v>642673247</v>
      </c>
      <c r="W65" s="9">
        <v>466217654</v>
      </c>
      <c r="X65" s="9">
        <v>2940469458</v>
      </c>
      <c r="Y65" s="9">
        <v>0</v>
      </c>
      <c r="Z65" s="9">
        <v>176455593</v>
      </c>
      <c r="AA65" s="9">
        <v>0</v>
      </c>
      <c r="AB65" s="9" t="s">
        <v>54</v>
      </c>
      <c r="AC65" s="9" t="s">
        <v>55</v>
      </c>
      <c r="AD65" s="9" t="s">
        <v>56</v>
      </c>
      <c r="AE65" s="9" t="s">
        <v>56</v>
      </c>
      <c r="AF65" s="9" t="s">
        <v>56</v>
      </c>
      <c r="AG65" s="9" t="s">
        <v>56</v>
      </c>
      <c r="AH65" s="9" t="s">
        <v>57</v>
      </c>
      <c r="AI65" s="9">
        <v>1</v>
      </c>
    </row>
    <row r="66" spans="1:35">
      <c r="A66" t="s">
        <v>41</v>
      </c>
      <c r="B66" t="s">
        <v>42</v>
      </c>
      <c r="C66" t="s">
        <v>399</v>
      </c>
      <c r="D66" t="s">
        <v>149</v>
      </c>
      <c r="E66" t="s">
        <v>264</v>
      </c>
      <c r="F66" t="s">
        <v>337</v>
      </c>
      <c r="G66" t="s">
        <v>46</v>
      </c>
      <c r="H66" t="s">
        <v>47</v>
      </c>
      <c r="I66" t="s">
        <v>371</v>
      </c>
      <c r="J66" t="s">
        <v>152</v>
      </c>
      <c r="K66" t="s">
        <v>153</v>
      </c>
      <c r="L66" t="s">
        <v>338</v>
      </c>
      <c r="M66" t="s">
        <v>400</v>
      </c>
      <c r="N66">
        <v>6431</v>
      </c>
      <c r="O66">
        <v>79</v>
      </c>
      <c r="P66" t="s">
        <v>401</v>
      </c>
      <c r="Q66" s="9">
        <v>0</v>
      </c>
      <c r="R66" s="9">
        <v>42000000</v>
      </c>
      <c r="S66" s="9">
        <v>42000000</v>
      </c>
      <c r="T66" s="9">
        <v>42000000</v>
      </c>
      <c r="U66" s="9">
        <v>0</v>
      </c>
      <c r="V66" s="9">
        <v>42000000</v>
      </c>
      <c r="W66" s="9">
        <v>0</v>
      </c>
      <c r="X66" s="9">
        <v>0</v>
      </c>
      <c r="Y66" s="9">
        <v>0</v>
      </c>
      <c r="Z66" s="9">
        <v>42000000</v>
      </c>
      <c r="AA66" s="9">
        <v>0</v>
      </c>
      <c r="AB66" s="9" t="s">
        <v>54</v>
      </c>
      <c r="AC66" s="9" t="s">
        <v>55</v>
      </c>
      <c r="AD66" s="9" t="s">
        <v>56</v>
      </c>
      <c r="AE66" s="9" t="s">
        <v>56</v>
      </c>
      <c r="AF66" s="9" t="s">
        <v>56</v>
      </c>
      <c r="AG66" s="9" t="s">
        <v>56</v>
      </c>
      <c r="AH66" s="9" t="s">
        <v>57</v>
      </c>
      <c r="AI66" s="9">
        <v>1</v>
      </c>
    </row>
    <row r="67" spans="1:35">
      <c r="A67" t="s">
        <v>41</v>
      </c>
      <c r="B67" t="s">
        <v>42</v>
      </c>
      <c r="C67" t="s">
        <v>402</v>
      </c>
      <c r="D67" t="s">
        <v>149</v>
      </c>
      <c r="E67" t="s">
        <v>264</v>
      </c>
      <c r="F67" t="s">
        <v>321</v>
      </c>
      <c r="G67" t="s">
        <v>46</v>
      </c>
      <c r="H67" t="s">
        <v>47</v>
      </c>
      <c r="I67" t="s">
        <v>403</v>
      </c>
      <c r="J67" t="s">
        <v>152</v>
      </c>
      <c r="K67" t="s">
        <v>153</v>
      </c>
      <c r="L67" t="s">
        <v>322</v>
      </c>
      <c r="M67" t="s">
        <v>323</v>
      </c>
      <c r="N67">
        <v>6412</v>
      </c>
      <c r="O67">
        <v>61</v>
      </c>
      <c r="P67" t="s">
        <v>404</v>
      </c>
      <c r="Q67" s="9">
        <v>1000000000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 t="s">
        <v>54</v>
      </c>
      <c r="AC67" s="9" t="s">
        <v>55</v>
      </c>
      <c r="AD67" s="9" t="s">
        <v>56</v>
      </c>
      <c r="AE67" s="9" t="s">
        <v>56</v>
      </c>
      <c r="AF67" s="9" t="s">
        <v>56</v>
      </c>
      <c r="AG67" s="9" t="s">
        <v>56</v>
      </c>
      <c r="AH67" s="9" t="s">
        <v>57</v>
      </c>
      <c r="AI67" s="9">
        <v>1</v>
      </c>
    </row>
    <row r="68" spans="1:35">
      <c r="A68" t="s">
        <v>41</v>
      </c>
      <c r="B68" t="s">
        <v>42</v>
      </c>
      <c r="C68" t="s">
        <v>402</v>
      </c>
      <c r="D68" t="s">
        <v>149</v>
      </c>
      <c r="E68" t="s">
        <v>264</v>
      </c>
      <c r="F68" t="s">
        <v>321</v>
      </c>
      <c r="G68" t="s">
        <v>46</v>
      </c>
      <c r="H68" t="s">
        <v>47</v>
      </c>
      <c r="I68" t="s">
        <v>403</v>
      </c>
      <c r="J68" t="s">
        <v>152</v>
      </c>
      <c r="K68" t="s">
        <v>153</v>
      </c>
      <c r="L68" t="s">
        <v>322</v>
      </c>
      <c r="M68" t="s">
        <v>325</v>
      </c>
      <c r="N68">
        <v>6413</v>
      </c>
      <c r="O68">
        <v>62</v>
      </c>
      <c r="P68" t="s">
        <v>405</v>
      </c>
      <c r="Q68" s="9">
        <v>1000000000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 t="s">
        <v>54</v>
      </c>
      <c r="AC68" s="9" t="s">
        <v>55</v>
      </c>
      <c r="AD68" s="9" t="s">
        <v>56</v>
      </c>
      <c r="AE68" s="9" t="s">
        <v>56</v>
      </c>
      <c r="AF68" s="9" t="s">
        <v>56</v>
      </c>
      <c r="AG68" s="9" t="s">
        <v>56</v>
      </c>
      <c r="AH68" s="9" t="s">
        <v>57</v>
      </c>
      <c r="AI68" s="9">
        <v>1</v>
      </c>
    </row>
    <row r="69" spans="1:35">
      <c r="A69" t="s">
        <v>41</v>
      </c>
      <c r="B69" t="s">
        <v>186</v>
      </c>
      <c r="C69" t="s">
        <v>43</v>
      </c>
      <c r="D69" t="s">
        <v>149</v>
      </c>
      <c r="E69" t="s">
        <v>264</v>
      </c>
      <c r="F69" t="s">
        <v>313</v>
      </c>
      <c r="G69" t="s">
        <v>46</v>
      </c>
      <c r="H69" t="s">
        <v>188</v>
      </c>
      <c r="I69" t="s">
        <v>48</v>
      </c>
      <c r="J69" t="s">
        <v>152</v>
      </c>
      <c r="K69" t="s">
        <v>153</v>
      </c>
      <c r="L69" t="s">
        <v>314</v>
      </c>
      <c r="M69" t="s">
        <v>315</v>
      </c>
      <c r="N69">
        <v>6414</v>
      </c>
      <c r="O69">
        <v>63</v>
      </c>
      <c r="P69" t="s">
        <v>374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 t="s">
        <v>54</v>
      </c>
      <c r="AC69" s="9" t="s">
        <v>55</v>
      </c>
      <c r="AD69" s="9" t="s">
        <v>56</v>
      </c>
      <c r="AE69" s="9" t="s">
        <v>56</v>
      </c>
      <c r="AF69" s="9" t="s">
        <v>56</v>
      </c>
      <c r="AG69" s="9" t="s">
        <v>56</v>
      </c>
      <c r="AH69" s="9" t="s">
        <v>57</v>
      </c>
      <c r="AI69" s="9">
        <v>1</v>
      </c>
    </row>
    <row r="70" spans="1:35">
      <c r="A70" t="s">
        <v>41</v>
      </c>
      <c r="B70" t="s">
        <v>186</v>
      </c>
      <c r="C70" t="s">
        <v>386</v>
      </c>
      <c r="D70" t="s">
        <v>149</v>
      </c>
      <c r="E70" t="s">
        <v>350</v>
      </c>
      <c r="F70" t="s">
        <v>350</v>
      </c>
      <c r="G70" t="s">
        <v>46</v>
      </c>
      <c r="H70" t="s">
        <v>188</v>
      </c>
      <c r="I70" t="s">
        <v>387</v>
      </c>
      <c r="J70" t="s">
        <v>152</v>
      </c>
      <c r="K70" t="s">
        <v>351</v>
      </c>
      <c r="L70" t="s">
        <v>352</v>
      </c>
      <c r="M70" t="s">
        <v>406</v>
      </c>
      <c r="N70">
        <v>6415</v>
      </c>
      <c r="O70">
        <v>64</v>
      </c>
      <c r="P70" t="s">
        <v>407</v>
      </c>
      <c r="Q70" s="9">
        <v>0</v>
      </c>
      <c r="R70" s="9">
        <v>90911405</v>
      </c>
      <c r="S70" s="9">
        <v>90911349</v>
      </c>
      <c r="T70" s="9">
        <v>90911349</v>
      </c>
      <c r="U70" s="9">
        <v>56</v>
      </c>
      <c r="V70" s="9">
        <v>90911349</v>
      </c>
      <c r="W70" s="9">
        <v>0</v>
      </c>
      <c r="X70" s="9">
        <v>56</v>
      </c>
      <c r="Y70" s="9">
        <v>0</v>
      </c>
      <c r="Z70" s="9">
        <v>56238558</v>
      </c>
      <c r="AA70" s="9">
        <v>34672791</v>
      </c>
      <c r="AB70" s="9" t="s">
        <v>54</v>
      </c>
      <c r="AC70" s="9" t="s">
        <v>55</v>
      </c>
      <c r="AD70" s="9" t="s">
        <v>56</v>
      </c>
      <c r="AE70" s="9" t="s">
        <v>56</v>
      </c>
      <c r="AF70" s="9" t="s">
        <v>56</v>
      </c>
      <c r="AG70" s="9" t="s">
        <v>56</v>
      </c>
      <c r="AH70" s="9" t="s">
        <v>57</v>
      </c>
      <c r="AI70" s="9">
        <v>1</v>
      </c>
    </row>
    <row r="71" spans="1:35">
      <c r="A71" t="s">
        <v>41</v>
      </c>
      <c r="B71" t="s">
        <v>186</v>
      </c>
      <c r="C71" t="s">
        <v>205</v>
      </c>
      <c r="D71" t="s">
        <v>149</v>
      </c>
      <c r="E71" t="s">
        <v>264</v>
      </c>
      <c r="F71" t="s">
        <v>321</v>
      </c>
      <c r="G71" t="s">
        <v>46</v>
      </c>
      <c r="H71" t="s">
        <v>188</v>
      </c>
      <c r="I71" t="s">
        <v>206</v>
      </c>
      <c r="J71" t="s">
        <v>152</v>
      </c>
      <c r="K71" t="s">
        <v>153</v>
      </c>
      <c r="L71" t="s">
        <v>322</v>
      </c>
      <c r="M71" t="s">
        <v>325</v>
      </c>
      <c r="N71">
        <v>6416</v>
      </c>
      <c r="O71">
        <v>65</v>
      </c>
      <c r="P71" t="s">
        <v>377</v>
      </c>
      <c r="Q71" s="9">
        <v>0</v>
      </c>
      <c r="R71" s="9">
        <v>2708431</v>
      </c>
      <c r="S71" s="9">
        <v>2708431</v>
      </c>
      <c r="T71" s="9">
        <v>2708431</v>
      </c>
      <c r="U71" s="9">
        <v>0</v>
      </c>
      <c r="V71" s="9">
        <v>2708431</v>
      </c>
      <c r="W71" s="9">
        <v>0</v>
      </c>
      <c r="X71" s="9">
        <v>0</v>
      </c>
      <c r="Y71" s="9">
        <v>0</v>
      </c>
      <c r="Z71" s="9">
        <v>2708431</v>
      </c>
      <c r="AA71" s="9">
        <v>0</v>
      </c>
      <c r="AB71" s="9" t="s">
        <v>54</v>
      </c>
      <c r="AC71" s="9" t="s">
        <v>55</v>
      </c>
      <c r="AD71" s="9" t="s">
        <v>56</v>
      </c>
      <c r="AE71" s="9" t="s">
        <v>56</v>
      </c>
      <c r="AF71" s="9" t="s">
        <v>56</v>
      </c>
      <c r="AG71" s="9" t="s">
        <v>56</v>
      </c>
      <c r="AH71" s="9" t="s">
        <v>57</v>
      </c>
      <c r="AI71" s="9">
        <v>1</v>
      </c>
    </row>
    <row r="72" spans="1:35">
      <c r="A72" t="s">
        <v>41</v>
      </c>
      <c r="B72" t="s">
        <v>186</v>
      </c>
      <c r="C72" t="s">
        <v>176</v>
      </c>
      <c r="D72" t="s">
        <v>149</v>
      </c>
      <c r="E72" t="s">
        <v>264</v>
      </c>
      <c r="F72" t="s">
        <v>313</v>
      </c>
      <c r="G72" t="s">
        <v>46</v>
      </c>
      <c r="H72" t="s">
        <v>188</v>
      </c>
      <c r="I72" t="s">
        <v>177</v>
      </c>
      <c r="J72" t="s">
        <v>152</v>
      </c>
      <c r="K72" t="s">
        <v>153</v>
      </c>
      <c r="L72" t="s">
        <v>314</v>
      </c>
      <c r="M72" t="s">
        <v>315</v>
      </c>
      <c r="N72">
        <v>6417</v>
      </c>
      <c r="O72">
        <v>66</v>
      </c>
      <c r="P72" t="s">
        <v>379</v>
      </c>
      <c r="Q72" s="9">
        <v>0</v>
      </c>
      <c r="R72" s="9">
        <v>345078058</v>
      </c>
      <c r="S72" s="9">
        <v>345078058</v>
      </c>
      <c r="T72" s="9">
        <v>345078058</v>
      </c>
      <c r="U72" s="9">
        <v>0</v>
      </c>
      <c r="V72" s="9">
        <v>345078058</v>
      </c>
      <c r="W72" s="9">
        <v>0</v>
      </c>
      <c r="X72" s="9">
        <v>0</v>
      </c>
      <c r="Y72" s="9">
        <v>0</v>
      </c>
      <c r="Z72" s="9">
        <v>338578058</v>
      </c>
      <c r="AA72" s="9">
        <v>6500000</v>
      </c>
      <c r="AB72" s="9" t="s">
        <v>54</v>
      </c>
      <c r="AC72" s="9" t="s">
        <v>55</v>
      </c>
      <c r="AD72" s="9" t="s">
        <v>56</v>
      </c>
      <c r="AE72" s="9" t="s">
        <v>56</v>
      </c>
      <c r="AF72" s="9" t="s">
        <v>56</v>
      </c>
      <c r="AG72" s="9" t="s">
        <v>56</v>
      </c>
      <c r="AH72" s="9" t="s">
        <v>57</v>
      </c>
      <c r="AI72" s="9">
        <v>1</v>
      </c>
    </row>
    <row r="73" spans="1:35">
      <c r="A73" t="s">
        <v>41</v>
      </c>
      <c r="B73" t="s">
        <v>186</v>
      </c>
      <c r="C73" t="s">
        <v>182</v>
      </c>
      <c r="D73" t="s">
        <v>149</v>
      </c>
      <c r="E73" t="s">
        <v>264</v>
      </c>
      <c r="F73" t="s">
        <v>327</v>
      </c>
      <c r="G73" t="s">
        <v>46</v>
      </c>
      <c r="H73" t="s">
        <v>188</v>
      </c>
      <c r="I73" t="s">
        <v>183</v>
      </c>
      <c r="J73" t="s">
        <v>152</v>
      </c>
      <c r="K73" t="s">
        <v>153</v>
      </c>
      <c r="L73" t="s">
        <v>328</v>
      </c>
      <c r="M73" t="s">
        <v>331</v>
      </c>
      <c r="N73">
        <v>6418</v>
      </c>
      <c r="O73">
        <v>67</v>
      </c>
      <c r="P73" t="s">
        <v>380</v>
      </c>
      <c r="Q73" s="9">
        <v>0</v>
      </c>
      <c r="R73" s="9">
        <v>1955514191</v>
      </c>
      <c r="S73" s="9">
        <v>1629007059</v>
      </c>
      <c r="T73" s="9">
        <v>1629007059</v>
      </c>
      <c r="U73" s="9">
        <v>326507132</v>
      </c>
      <c r="V73" s="9">
        <v>1629007059</v>
      </c>
      <c r="W73" s="9">
        <v>0</v>
      </c>
      <c r="X73" s="9">
        <v>326507132</v>
      </c>
      <c r="Y73" s="9">
        <v>0</v>
      </c>
      <c r="Z73" s="9">
        <v>1285743285</v>
      </c>
      <c r="AA73" s="9">
        <v>343263774</v>
      </c>
      <c r="AB73" s="9" t="s">
        <v>54</v>
      </c>
      <c r="AC73" s="9" t="s">
        <v>55</v>
      </c>
      <c r="AD73" s="9" t="s">
        <v>56</v>
      </c>
      <c r="AE73" s="9" t="s">
        <v>56</v>
      </c>
      <c r="AF73" s="9" t="s">
        <v>56</v>
      </c>
      <c r="AG73" s="9" t="s">
        <v>56</v>
      </c>
      <c r="AH73" s="9" t="s">
        <v>57</v>
      </c>
      <c r="AI73" s="9">
        <v>1</v>
      </c>
    </row>
    <row r="74" spans="1:35">
      <c r="A74" t="s">
        <v>41</v>
      </c>
      <c r="B74" t="s">
        <v>216</v>
      </c>
      <c r="C74" t="s">
        <v>43</v>
      </c>
      <c r="D74" t="s">
        <v>44</v>
      </c>
      <c r="E74" t="s">
        <v>222</v>
      </c>
      <c r="F74" t="s">
        <v>240</v>
      </c>
      <c r="G74" t="s">
        <v>46</v>
      </c>
      <c r="H74" t="s">
        <v>217</v>
      </c>
      <c r="I74" t="s">
        <v>48</v>
      </c>
      <c r="J74" t="s">
        <v>49</v>
      </c>
      <c r="K74" t="s">
        <v>50</v>
      </c>
      <c r="L74" t="s">
        <v>241</v>
      </c>
      <c r="M74" t="s">
        <v>244</v>
      </c>
      <c r="N74">
        <v>6423</v>
      </c>
      <c r="O74">
        <v>71</v>
      </c>
      <c r="P74" t="s">
        <v>408</v>
      </c>
      <c r="Q74" s="9">
        <v>0</v>
      </c>
      <c r="R74" s="9">
        <v>76558496</v>
      </c>
      <c r="S74" s="9">
        <v>69358448</v>
      </c>
      <c r="T74" s="9">
        <v>69358448</v>
      </c>
      <c r="U74" s="9">
        <v>7200048</v>
      </c>
      <c r="V74" s="9">
        <v>69358448</v>
      </c>
      <c r="W74" s="9">
        <v>0</v>
      </c>
      <c r="X74" s="9">
        <v>7200048</v>
      </c>
      <c r="Y74" s="9">
        <v>0</v>
      </c>
      <c r="Z74" s="9">
        <v>69358448</v>
      </c>
      <c r="AA74" s="9">
        <v>0</v>
      </c>
      <c r="AB74" s="9" t="s">
        <v>54</v>
      </c>
      <c r="AC74" s="9" t="s">
        <v>55</v>
      </c>
      <c r="AD74" s="9" t="s">
        <v>56</v>
      </c>
      <c r="AE74" s="9" t="s">
        <v>56</v>
      </c>
      <c r="AF74" s="9" t="s">
        <v>56</v>
      </c>
      <c r="AG74" s="9" t="s">
        <v>56</v>
      </c>
      <c r="AH74" s="9" t="s">
        <v>57</v>
      </c>
      <c r="AI74" s="9">
        <v>1</v>
      </c>
    </row>
    <row r="75" spans="1:35">
      <c r="A75" t="s">
        <v>41</v>
      </c>
      <c r="B75" t="s">
        <v>216</v>
      </c>
      <c r="C75" t="s">
        <v>43</v>
      </c>
      <c r="D75" t="s">
        <v>44</v>
      </c>
      <c r="E75" t="s">
        <v>236</v>
      </c>
      <c r="F75" t="s">
        <v>272</v>
      </c>
      <c r="G75" t="s">
        <v>46</v>
      </c>
      <c r="H75" t="s">
        <v>217</v>
      </c>
      <c r="I75" t="s">
        <v>48</v>
      </c>
      <c r="J75" t="s">
        <v>49</v>
      </c>
      <c r="K75" t="s">
        <v>98</v>
      </c>
      <c r="L75" t="s">
        <v>273</v>
      </c>
      <c r="M75" t="s">
        <v>276</v>
      </c>
      <c r="N75">
        <v>6424</v>
      </c>
      <c r="O75">
        <v>72</v>
      </c>
      <c r="P75" t="s">
        <v>409</v>
      </c>
      <c r="Q75" s="9">
        <v>0</v>
      </c>
      <c r="R75" s="9">
        <v>6204047</v>
      </c>
      <c r="S75" s="9">
        <v>1144126</v>
      </c>
      <c r="T75" s="9">
        <v>1144126</v>
      </c>
      <c r="U75" s="9">
        <v>5059921</v>
      </c>
      <c r="V75" s="9">
        <v>1144126</v>
      </c>
      <c r="W75" s="9">
        <v>0</v>
      </c>
      <c r="X75" s="9">
        <v>5059921</v>
      </c>
      <c r="Y75" s="9">
        <v>0</v>
      </c>
      <c r="Z75" s="9">
        <v>1144126</v>
      </c>
      <c r="AA75" s="9">
        <v>0</v>
      </c>
      <c r="AB75" s="9" t="s">
        <v>54</v>
      </c>
      <c r="AC75" s="9" t="s">
        <v>55</v>
      </c>
      <c r="AD75" s="9" t="s">
        <v>56</v>
      </c>
      <c r="AE75" s="9" t="s">
        <v>56</v>
      </c>
      <c r="AF75" s="9" t="s">
        <v>56</v>
      </c>
      <c r="AG75" s="9" t="s">
        <v>56</v>
      </c>
      <c r="AH75" s="9" t="s">
        <v>57</v>
      </c>
      <c r="AI75" s="9">
        <v>1</v>
      </c>
    </row>
    <row r="76" spans="1:35">
      <c r="A76" t="s">
        <v>41</v>
      </c>
      <c r="B76" t="s">
        <v>216</v>
      </c>
      <c r="C76" t="s">
        <v>43</v>
      </c>
      <c r="D76" t="s">
        <v>44</v>
      </c>
      <c r="E76" t="s">
        <v>236</v>
      </c>
      <c r="F76" t="s">
        <v>272</v>
      </c>
      <c r="G76" t="s">
        <v>46</v>
      </c>
      <c r="H76" t="s">
        <v>217</v>
      </c>
      <c r="I76" t="s">
        <v>48</v>
      </c>
      <c r="J76" t="s">
        <v>49</v>
      </c>
      <c r="K76" t="s">
        <v>98</v>
      </c>
      <c r="L76" t="s">
        <v>273</v>
      </c>
      <c r="M76" t="s">
        <v>278</v>
      </c>
      <c r="N76">
        <v>6425</v>
      </c>
      <c r="O76">
        <v>73</v>
      </c>
      <c r="P76" t="s">
        <v>410</v>
      </c>
      <c r="Q76" s="9">
        <v>0</v>
      </c>
      <c r="R76" s="9">
        <v>4930000</v>
      </c>
      <c r="S76" s="9">
        <v>0</v>
      </c>
      <c r="T76" s="9">
        <v>0</v>
      </c>
      <c r="U76" s="9">
        <v>4930000</v>
      </c>
      <c r="V76" s="9">
        <v>0</v>
      </c>
      <c r="W76" s="9">
        <v>0</v>
      </c>
      <c r="X76" s="9">
        <v>4930000</v>
      </c>
      <c r="Y76" s="9">
        <v>0</v>
      </c>
      <c r="Z76" s="9">
        <v>0</v>
      </c>
      <c r="AA76" s="9">
        <v>0</v>
      </c>
      <c r="AB76" s="9" t="s">
        <v>54</v>
      </c>
      <c r="AC76" s="9" t="s">
        <v>55</v>
      </c>
      <c r="AD76" s="9" t="s">
        <v>56</v>
      </c>
      <c r="AE76" s="9" t="s">
        <v>56</v>
      </c>
      <c r="AF76" s="9" t="s">
        <v>56</v>
      </c>
      <c r="AG76" s="9" t="s">
        <v>56</v>
      </c>
      <c r="AH76" s="9" t="s">
        <v>57</v>
      </c>
      <c r="AI76" s="9">
        <v>1</v>
      </c>
    </row>
    <row r="77" spans="1:35">
      <c r="A77" t="s">
        <v>41</v>
      </c>
      <c r="B77" t="s">
        <v>216</v>
      </c>
      <c r="C77" t="s">
        <v>43</v>
      </c>
      <c r="D77" t="s">
        <v>149</v>
      </c>
      <c r="E77" t="s">
        <v>264</v>
      </c>
      <c r="F77" t="s">
        <v>313</v>
      </c>
      <c r="G77" t="s">
        <v>46</v>
      </c>
      <c r="H77" t="s">
        <v>217</v>
      </c>
      <c r="I77" t="s">
        <v>48</v>
      </c>
      <c r="J77" t="s">
        <v>152</v>
      </c>
      <c r="K77" t="s">
        <v>153</v>
      </c>
      <c r="L77" t="s">
        <v>314</v>
      </c>
      <c r="M77" t="s">
        <v>319</v>
      </c>
      <c r="N77">
        <v>6419</v>
      </c>
      <c r="O77">
        <v>68</v>
      </c>
      <c r="P77" t="s">
        <v>381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 t="s">
        <v>54</v>
      </c>
      <c r="AC77" s="9" t="s">
        <v>55</v>
      </c>
      <c r="AD77" s="9" t="s">
        <v>56</v>
      </c>
      <c r="AE77" s="9" t="s">
        <v>56</v>
      </c>
      <c r="AF77" s="9" t="s">
        <v>56</v>
      </c>
      <c r="AG77" s="9" t="s">
        <v>56</v>
      </c>
      <c r="AH77" s="9" t="s">
        <v>57</v>
      </c>
      <c r="AI77" s="9">
        <v>1</v>
      </c>
    </row>
    <row r="78" spans="1:35">
      <c r="A78" t="s">
        <v>41</v>
      </c>
      <c r="B78" t="s">
        <v>216</v>
      </c>
      <c r="C78" t="s">
        <v>43</v>
      </c>
      <c r="D78" t="s">
        <v>149</v>
      </c>
      <c r="E78" t="s">
        <v>264</v>
      </c>
      <c r="F78" t="s">
        <v>321</v>
      </c>
      <c r="G78" t="s">
        <v>46</v>
      </c>
      <c r="H78" t="s">
        <v>217</v>
      </c>
      <c r="I78" t="s">
        <v>48</v>
      </c>
      <c r="J78" t="s">
        <v>152</v>
      </c>
      <c r="K78" t="s">
        <v>153</v>
      </c>
      <c r="L78" t="s">
        <v>322</v>
      </c>
      <c r="M78" t="s">
        <v>323</v>
      </c>
      <c r="N78">
        <v>6426</v>
      </c>
      <c r="O78">
        <v>74</v>
      </c>
      <c r="P78" t="s">
        <v>411</v>
      </c>
      <c r="Q78" s="9">
        <v>0</v>
      </c>
      <c r="R78" s="9">
        <v>70920266</v>
      </c>
      <c r="S78" s="9">
        <v>70920266</v>
      </c>
      <c r="T78" s="9">
        <v>70920266</v>
      </c>
      <c r="U78" s="9">
        <v>0</v>
      </c>
      <c r="V78" s="9">
        <v>70920266</v>
      </c>
      <c r="W78" s="9">
        <v>0</v>
      </c>
      <c r="X78" s="9">
        <v>0</v>
      </c>
      <c r="Y78" s="9">
        <v>0</v>
      </c>
      <c r="Z78" s="9">
        <v>70920266</v>
      </c>
      <c r="AA78" s="9">
        <v>0</v>
      </c>
      <c r="AB78" s="9" t="s">
        <v>54</v>
      </c>
      <c r="AC78" s="9" t="s">
        <v>55</v>
      </c>
      <c r="AD78" s="9" t="s">
        <v>56</v>
      </c>
      <c r="AE78" s="9" t="s">
        <v>56</v>
      </c>
      <c r="AF78" s="9" t="s">
        <v>56</v>
      </c>
      <c r="AG78" s="9" t="s">
        <v>56</v>
      </c>
      <c r="AH78" s="9" t="s">
        <v>57</v>
      </c>
      <c r="AI78" s="9">
        <v>1</v>
      </c>
    </row>
    <row r="79" spans="1:35">
      <c r="A79" t="s">
        <v>41</v>
      </c>
      <c r="B79" t="s">
        <v>216</v>
      </c>
      <c r="C79" t="s">
        <v>43</v>
      </c>
      <c r="D79" t="s">
        <v>149</v>
      </c>
      <c r="E79" t="s">
        <v>264</v>
      </c>
      <c r="F79" t="s">
        <v>321</v>
      </c>
      <c r="G79" t="s">
        <v>46</v>
      </c>
      <c r="H79" t="s">
        <v>217</v>
      </c>
      <c r="I79" t="s">
        <v>48</v>
      </c>
      <c r="J79" t="s">
        <v>152</v>
      </c>
      <c r="K79" t="s">
        <v>153</v>
      </c>
      <c r="L79" t="s">
        <v>322</v>
      </c>
      <c r="M79" t="s">
        <v>325</v>
      </c>
      <c r="N79">
        <v>6420</v>
      </c>
      <c r="O79">
        <v>69</v>
      </c>
      <c r="P79" t="s">
        <v>382</v>
      </c>
      <c r="Q79" s="9">
        <v>0</v>
      </c>
      <c r="R79" s="9">
        <v>108785431</v>
      </c>
      <c r="S79" s="9">
        <v>108785431</v>
      </c>
      <c r="T79" s="9">
        <v>108785431</v>
      </c>
      <c r="U79" s="9">
        <v>0</v>
      </c>
      <c r="V79" s="9">
        <v>108785431</v>
      </c>
      <c r="W79" s="9">
        <v>0</v>
      </c>
      <c r="X79" s="9">
        <v>0</v>
      </c>
      <c r="Y79" s="9">
        <v>0</v>
      </c>
      <c r="Z79" s="9">
        <v>108785431</v>
      </c>
      <c r="AA79" s="9">
        <v>0</v>
      </c>
      <c r="AB79" s="9" t="s">
        <v>54</v>
      </c>
      <c r="AC79" s="9" t="s">
        <v>55</v>
      </c>
      <c r="AD79" s="9" t="s">
        <v>56</v>
      </c>
      <c r="AE79" s="9" t="s">
        <v>56</v>
      </c>
      <c r="AF79" s="9" t="s">
        <v>56</v>
      </c>
      <c r="AG79" s="9" t="s">
        <v>56</v>
      </c>
      <c r="AH79" s="9" t="s">
        <v>57</v>
      </c>
      <c r="AI79" s="9">
        <v>1</v>
      </c>
    </row>
    <row r="80" spans="1:35">
      <c r="A80" t="s">
        <v>41</v>
      </c>
      <c r="B80" t="s">
        <v>216</v>
      </c>
      <c r="C80" t="s">
        <v>43</v>
      </c>
      <c r="D80" t="s">
        <v>149</v>
      </c>
      <c r="E80" t="s">
        <v>264</v>
      </c>
      <c r="F80" t="s">
        <v>327</v>
      </c>
      <c r="G80" t="s">
        <v>46</v>
      </c>
      <c r="H80" t="s">
        <v>217</v>
      </c>
      <c r="I80" t="s">
        <v>48</v>
      </c>
      <c r="J80" t="s">
        <v>152</v>
      </c>
      <c r="K80" t="s">
        <v>153</v>
      </c>
      <c r="L80" t="s">
        <v>328</v>
      </c>
      <c r="M80" t="s">
        <v>329</v>
      </c>
      <c r="N80">
        <v>6427</v>
      </c>
      <c r="O80">
        <v>75</v>
      </c>
      <c r="P80" t="s">
        <v>412</v>
      </c>
      <c r="Q80" s="9">
        <v>0</v>
      </c>
      <c r="R80" s="9">
        <v>380000000</v>
      </c>
      <c r="S80" s="9">
        <v>380000000</v>
      </c>
      <c r="T80" s="9">
        <v>380000000</v>
      </c>
      <c r="U80" s="9">
        <v>0</v>
      </c>
      <c r="V80" s="9">
        <v>380000000</v>
      </c>
      <c r="W80" s="9">
        <v>0</v>
      </c>
      <c r="X80" s="9">
        <v>0</v>
      </c>
      <c r="Y80" s="9">
        <v>0</v>
      </c>
      <c r="Z80" s="9">
        <v>380000000</v>
      </c>
      <c r="AA80" s="9">
        <v>0</v>
      </c>
      <c r="AB80" s="9" t="s">
        <v>54</v>
      </c>
      <c r="AC80" s="9" t="s">
        <v>55</v>
      </c>
      <c r="AD80" s="9" t="s">
        <v>56</v>
      </c>
      <c r="AE80" s="9" t="s">
        <v>56</v>
      </c>
      <c r="AF80" s="9" t="s">
        <v>56</v>
      </c>
      <c r="AG80" s="9" t="s">
        <v>56</v>
      </c>
      <c r="AH80" s="9" t="s">
        <v>57</v>
      </c>
      <c r="AI80" s="9">
        <v>1</v>
      </c>
    </row>
    <row r="81" spans="1:35">
      <c r="A81" t="s">
        <v>41</v>
      </c>
      <c r="B81" t="s">
        <v>216</v>
      </c>
      <c r="C81" t="s">
        <v>43</v>
      </c>
      <c r="D81" t="s">
        <v>149</v>
      </c>
      <c r="E81" t="s">
        <v>264</v>
      </c>
      <c r="F81" t="s">
        <v>337</v>
      </c>
      <c r="G81" t="s">
        <v>46</v>
      </c>
      <c r="H81" t="s">
        <v>217</v>
      </c>
      <c r="I81" t="s">
        <v>48</v>
      </c>
      <c r="J81" t="s">
        <v>152</v>
      </c>
      <c r="K81" t="s">
        <v>153</v>
      </c>
      <c r="L81" t="s">
        <v>338</v>
      </c>
      <c r="M81" t="s">
        <v>339</v>
      </c>
      <c r="N81">
        <v>6428</v>
      </c>
      <c r="O81">
        <v>76</v>
      </c>
      <c r="P81" t="s">
        <v>413</v>
      </c>
      <c r="Q81" s="9">
        <v>0</v>
      </c>
      <c r="R81" s="9">
        <v>5290728</v>
      </c>
      <c r="S81" s="9">
        <v>5290728</v>
      </c>
      <c r="T81" s="9">
        <v>5290728</v>
      </c>
      <c r="U81" s="9">
        <v>0</v>
      </c>
      <c r="V81" s="9">
        <v>5290728</v>
      </c>
      <c r="W81" s="9">
        <v>0</v>
      </c>
      <c r="X81" s="9">
        <v>0</v>
      </c>
      <c r="Y81" s="9">
        <v>0</v>
      </c>
      <c r="Z81" s="9">
        <v>5290728</v>
      </c>
      <c r="AA81" s="9">
        <v>0</v>
      </c>
      <c r="AB81" s="9" t="s">
        <v>54</v>
      </c>
      <c r="AC81" s="9" t="s">
        <v>55</v>
      </c>
      <c r="AD81" s="9" t="s">
        <v>56</v>
      </c>
      <c r="AE81" s="9" t="s">
        <v>56</v>
      </c>
      <c r="AF81" s="9" t="s">
        <v>56</v>
      </c>
      <c r="AG81" s="9" t="s">
        <v>56</v>
      </c>
      <c r="AH81" s="9" t="s">
        <v>57</v>
      </c>
      <c r="AI81" s="9">
        <v>1</v>
      </c>
    </row>
    <row r="82" spans="1:35">
      <c r="A82" t="s">
        <v>41</v>
      </c>
      <c r="B82" t="s">
        <v>216</v>
      </c>
      <c r="C82" t="s">
        <v>43</v>
      </c>
      <c r="D82" t="s">
        <v>149</v>
      </c>
      <c r="E82" t="s">
        <v>341</v>
      </c>
      <c r="F82" t="s">
        <v>345</v>
      </c>
      <c r="G82" t="s">
        <v>46</v>
      </c>
      <c r="H82" t="s">
        <v>217</v>
      </c>
      <c r="I82" t="s">
        <v>48</v>
      </c>
      <c r="J82" t="s">
        <v>152</v>
      </c>
      <c r="K82" t="s">
        <v>346</v>
      </c>
      <c r="L82" t="s">
        <v>347</v>
      </c>
      <c r="M82" t="s">
        <v>348</v>
      </c>
      <c r="N82">
        <v>6429</v>
      </c>
      <c r="O82">
        <v>77</v>
      </c>
      <c r="P82" t="s">
        <v>414</v>
      </c>
      <c r="Q82" s="9">
        <v>0</v>
      </c>
      <c r="R82" s="9">
        <v>3527592</v>
      </c>
      <c r="S82" s="9">
        <v>3527592</v>
      </c>
      <c r="T82" s="9">
        <v>3527592</v>
      </c>
      <c r="U82" s="9">
        <v>0</v>
      </c>
      <c r="V82" s="9">
        <v>3527592</v>
      </c>
      <c r="W82" s="9">
        <v>0</v>
      </c>
      <c r="X82" s="9">
        <v>0</v>
      </c>
      <c r="Y82" s="9">
        <v>0</v>
      </c>
      <c r="Z82" s="9">
        <v>3527592</v>
      </c>
      <c r="AA82" s="9">
        <v>0</v>
      </c>
      <c r="AB82" s="9" t="s">
        <v>54</v>
      </c>
      <c r="AC82" s="9" t="s">
        <v>55</v>
      </c>
      <c r="AD82" s="9" t="s">
        <v>56</v>
      </c>
      <c r="AE82" s="9" t="s">
        <v>56</v>
      </c>
      <c r="AF82" s="9" t="s">
        <v>56</v>
      </c>
      <c r="AG82" s="9" t="s">
        <v>56</v>
      </c>
      <c r="AH82" s="9" t="s">
        <v>57</v>
      </c>
      <c r="AI82" s="9">
        <v>1</v>
      </c>
    </row>
    <row r="83" spans="1:35">
      <c r="A83" t="s">
        <v>41</v>
      </c>
      <c r="B83" t="s">
        <v>216</v>
      </c>
      <c r="C83" t="s">
        <v>176</v>
      </c>
      <c r="D83" t="s">
        <v>149</v>
      </c>
      <c r="E83" t="s">
        <v>264</v>
      </c>
      <c r="F83" t="s">
        <v>321</v>
      </c>
      <c r="G83" t="s">
        <v>46</v>
      </c>
      <c r="H83" t="s">
        <v>217</v>
      </c>
      <c r="I83" t="s">
        <v>177</v>
      </c>
      <c r="J83" t="s">
        <v>152</v>
      </c>
      <c r="K83" t="s">
        <v>153</v>
      </c>
      <c r="L83" t="s">
        <v>322</v>
      </c>
      <c r="M83" t="s">
        <v>325</v>
      </c>
      <c r="N83">
        <v>6421</v>
      </c>
      <c r="O83">
        <v>70</v>
      </c>
      <c r="P83" t="s">
        <v>383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 t="s">
        <v>54</v>
      </c>
      <c r="AC83" s="9" t="s">
        <v>55</v>
      </c>
      <c r="AD83" s="9" t="s">
        <v>56</v>
      </c>
      <c r="AE83" s="9" t="s">
        <v>56</v>
      </c>
      <c r="AF83" s="9" t="s">
        <v>56</v>
      </c>
      <c r="AG83" s="9" t="s">
        <v>56</v>
      </c>
      <c r="AH83" s="9" t="s">
        <v>57</v>
      </c>
      <c r="AI83" s="9">
        <v>1</v>
      </c>
    </row>
    <row r="84" spans="1:35">
      <c r="A84" t="s">
        <v>41</v>
      </c>
      <c r="B84" t="s">
        <v>216</v>
      </c>
      <c r="C84" t="s">
        <v>182</v>
      </c>
      <c r="D84" t="s">
        <v>149</v>
      </c>
      <c r="E84" t="s">
        <v>264</v>
      </c>
      <c r="F84" t="s">
        <v>327</v>
      </c>
      <c r="G84" t="s">
        <v>46</v>
      </c>
      <c r="H84" t="s">
        <v>217</v>
      </c>
      <c r="I84" t="s">
        <v>183</v>
      </c>
      <c r="J84" t="s">
        <v>152</v>
      </c>
      <c r="K84" t="s">
        <v>153</v>
      </c>
      <c r="L84" t="s">
        <v>328</v>
      </c>
      <c r="M84" t="s">
        <v>331</v>
      </c>
      <c r="N84">
        <v>6430</v>
      </c>
      <c r="O84">
        <v>78</v>
      </c>
      <c r="P84" t="s">
        <v>415</v>
      </c>
      <c r="Q84" s="9">
        <v>0</v>
      </c>
      <c r="R84" s="9">
        <v>677320437</v>
      </c>
      <c r="S84" s="9">
        <v>677320437</v>
      </c>
      <c r="T84" s="9">
        <v>677320437</v>
      </c>
      <c r="U84" s="9">
        <v>0</v>
      </c>
      <c r="V84" s="9">
        <v>677320437</v>
      </c>
      <c r="W84" s="9">
        <v>0</v>
      </c>
      <c r="X84" s="9">
        <v>0</v>
      </c>
      <c r="Y84" s="9">
        <v>0</v>
      </c>
      <c r="Z84" s="9">
        <v>677320437</v>
      </c>
      <c r="AA84" s="9">
        <v>0</v>
      </c>
      <c r="AB84" s="9" t="s">
        <v>54</v>
      </c>
      <c r="AC84" s="9" t="s">
        <v>55</v>
      </c>
      <c r="AD84" s="9" t="s">
        <v>56</v>
      </c>
      <c r="AE84" s="9" t="s">
        <v>56</v>
      </c>
      <c r="AF84" s="9" t="s">
        <v>56</v>
      </c>
      <c r="AG84" s="9" t="s">
        <v>56</v>
      </c>
      <c r="AH84" s="9" t="s">
        <v>57</v>
      </c>
      <c r="AI84" s="9">
        <v>1</v>
      </c>
    </row>
    <row r="86" spans="1:35">
      <c r="Q86" s="45">
        <f>SUM(Q2:Q85)</f>
        <v>15430164000</v>
      </c>
      <c r="R86" s="45">
        <f t="shared" ref="R86:AA86" si="0">SUM(R2:R85)</f>
        <v>24400994839</v>
      </c>
      <c r="S86" s="45">
        <f t="shared" si="0"/>
        <v>19721895461</v>
      </c>
      <c r="T86" s="45">
        <f t="shared" si="0"/>
        <v>20577963389</v>
      </c>
      <c r="U86" s="45">
        <f t="shared" si="0"/>
        <v>3823031450</v>
      </c>
      <c r="V86" s="45">
        <f t="shared" si="0"/>
        <v>20577963389</v>
      </c>
      <c r="W86" s="45">
        <f t="shared" si="0"/>
        <v>856067928</v>
      </c>
      <c r="X86" s="45">
        <f t="shared" si="0"/>
        <v>4679099378</v>
      </c>
      <c r="Y86" s="45">
        <f t="shared" si="0"/>
        <v>0</v>
      </c>
      <c r="Z86" s="45">
        <f t="shared" si="0"/>
        <v>18396435356</v>
      </c>
      <c r="AA86" s="45">
        <f t="shared" si="0"/>
        <v>1325460105</v>
      </c>
    </row>
    <row r="88" spans="1:35">
      <c r="M88" s="35" t="s">
        <v>1544</v>
      </c>
      <c r="R88" s="45">
        <f>SUBTOTAL(9,R62:R83)</f>
        <v>7484924926</v>
      </c>
      <c r="V88" s="45">
        <f>SUBTOTAL(9,V62:V83)</f>
        <v>4471118085</v>
      </c>
    </row>
    <row r="90" spans="1:35">
      <c r="M90" s="35" t="s">
        <v>1552</v>
      </c>
      <c r="R90" s="9">
        <f>R2+R3+R4+R5+R6+R7+R8+R11+R12+R13+R14+R15+R16+R17+R18+R19+R74</f>
        <v>3604035496</v>
      </c>
      <c r="V90" s="9">
        <f>V2+V3+V4+V5+V6+V7+V8+V11+V12+V13+V14+V15+V16+V17+V18+V19+V74</f>
        <v>3310859552</v>
      </c>
    </row>
  </sheetData>
  <autoFilter ref="A1:AI84" xr:uid="{AC7DF8A2-4F1B-473D-99E3-4C1D6FA9B697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EF36-16FA-468F-809A-F35862886798}">
  <sheetPr filterMode="1"/>
  <dimension ref="A1:V28"/>
  <sheetViews>
    <sheetView workbookViewId="0">
      <pane xSplit="4" ySplit="1" topLeftCell="E2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2" max="2" width="17" customWidth="1"/>
    <col min="5" max="13" width="15.140625" style="9" customWidth="1"/>
    <col min="14" max="15" width="11.5703125" style="9"/>
  </cols>
  <sheetData>
    <row r="1" spans="1:22">
      <c r="A1" t="s">
        <v>20</v>
      </c>
      <c r="B1" t="s">
        <v>21</v>
      </c>
      <c r="C1" t="s">
        <v>688</v>
      </c>
      <c r="D1" t="s">
        <v>750</v>
      </c>
      <c r="E1" s="9" t="s">
        <v>751</v>
      </c>
      <c r="F1" s="9" t="s">
        <v>752</v>
      </c>
      <c r="G1" s="9" t="s">
        <v>753</v>
      </c>
      <c r="H1" s="9" t="s">
        <v>712</v>
      </c>
      <c r="I1" s="9" t="s">
        <v>711</v>
      </c>
      <c r="J1" s="9" t="s">
        <v>29</v>
      </c>
      <c r="K1" s="9" t="s">
        <v>757</v>
      </c>
      <c r="L1" s="9" t="s">
        <v>1327</v>
      </c>
      <c r="M1" s="9" t="s">
        <v>759</v>
      </c>
      <c r="N1" s="9" t="s">
        <v>1328</v>
      </c>
      <c r="O1" s="9" t="s">
        <v>1329</v>
      </c>
      <c r="P1" t="s">
        <v>1330</v>
      </c>
      <c r="Q1" t="s">
        <v>37</v>
      </c>
      <c r="R1" t="s">
        <v>38</v>
      </c>
      <c r="S1" t="s">
        <v>1331</v>
      </c>
      <c r="T1" t="s">
        <v>1332</v>
      </c>
      <c r="U1" t="s">
        <v>1333</v>
      </c>
      <c r="V1" t="s">
        <v>1334</v>
      </c>
    </row>
    <row r="2" spans="1:22" hidden="1">
      <c r="A2">
        <v>1</v>
      </c>
      <c r="B2" t="s">
        <v>1374</v>
      </c>
      <c r="C2" t="s">
        <v>761</v>
      </c>
      <c r="D2">
        <v>2015</v>
      </c>
      <c r="E2" s="9">
        <v>150000000</v>
      </c>
      <c r="F2" s="9">
        <v>94000000</v>
      </c>
      <c r="G2" s="9">
        <v>98604981</v>
      </c>
      <c r="H2" s="9">
        <f>G2-F2</f>
        <v>4604981</v>
      </c>
      <c r="I2" s="9">
        <f>G2-H2</f>
        <v>94000000</v>
      </c>
      <c r="J2" s="9">
        <v>-4604981</v>
      </c>
      <c r="K2" s="9">
        <v>0</v>
      </c>
      <c r="L2" s="9">
        <v>56000000</v>
      </c>
      <c r="M2" s="9">
        <v>8189656</v>
      </c>
      <c r="N2" s="9" t="s">
        <v>56</v>
      </c>
      <c r="O2" s="9" t="s">
        <v>56</v>
      </c>
      <c r="P2" t="s">
        <v>56</v>
      </c>
      <c r="Q2" t="s">
        <v>56</v>
      </c>
      <c r="R2" t="s">
        <v>56</v>
      </c>
      <c r="S2" t="s">
        <v>56</v>
      </c>
      <c r="T2">
        <v>0</v>
      </c>
      <c r="U2" t="s">
        <v>56</v>
      </c>
      <c r="V2" t="s">
        <v>1374</v>
      </c>
    </row>
    <row r="3" spans="1:22" hidden="1">
      <c r="A3">
        <v>24</v>
      </c>
      <c r="B3" t="s">
        <v>1422</v>
      </c>
      <c r="C3" t="s">
        <v>1423</v>
      </c>
      <c r="D3">
        <v>2015</v>
      </c>
      <c r="E3" s="9">
        <v>0</v>
      </c>
      <c r="F3" s="9">
        <v>172158701</v>
      </c>
      <c r="G3" s="9">
        <v>172158701</v>
      </c>
      <c r="H3" s="9">
        <f t="shared" ref="H3:H25" si="0">G3-F3</f>
        <v>0</v>
      </c>
      <c r="I3" s="9">
        <f t="shared" ref="I3:I25" si="1">G3-H3</f>
        <v>172158701</v>
      </c>
      <c r="J3" s="9">
        <v>0</v>
      </c>
      <c r="K3" s="9">
        <v>172158701</v>
      </c>
      <c r="L3" s="9">
        <v>0</v>
      </c>
      <c r="M3" s="9">
        <v>120511091</v>
      </c>
      <c r="N3" s="9" t="s">
        <v>56</v>
      </c>
      <c r="O3" s="9" t="s">
        <v>56</v>
      </c>
      <c r="P3" t="s">
        <v>56</v>
      </c>
      <c r="Q3" t="s">
        <v>56</v>
      </c>
      <c r="R3" t="s">
        <v>56</v>
      </c>
      <c r="S3" t="s">
        <v>56</v>
      </c>
      <c r="T3">
        <v>0</v>
      </c>
      <c r="U3" t="s">
        <v>56</v>
      </c>
      <c r="V3" t="s">
        <v>1422</v>
      </c>
    </row>
    <row r="4" spans="1:22" hidden="1">
      <c r="A4">
        <v>2</v>
      </c>
      <c r="B4" t="s">
        <v>1378</v>
      </c>
      <c r="C4" t="s">
        <v>1379</v>
      </c>
      <c r="D4">
        <v>2015</v>
      </c>
      <c r="E4" s="9">
        <v>5325454400</v>
      </c>
      <c r="F4" s="9">
        <v>5382123475</v>
      </c>
      <c r="G4" s="9">
        <v>5382123475</v>
      </c>
      <c r="H4" s="9">
        <f t="shared" si="0"/>
        <v>0</v>
      </c>
      <c r="I4" s="9">
        <f t="shared" si="1"/>
        <v>5382123475</v>
      </c>
      <c r="J4" s="9">
        <v>0</v>
      </c>
      <c r="K4" s="9">
        <v>56669075</v>
      </c>
      <c r="L4" s="9">
        <v>0</v>
      </c>
      <c r="M4" s="9">
        <v>945813784</v>
      </c>
      <c r="N4" s="9" t="s">
        <v>56</v>
      </c>
      <c r="O4" s="9" t="s">
        <v>56</v>
      </c>
      <c r="P4" t="s">
        <v>56</v>
      </c>
      <c r="Q4" t="s">
        <v>56</v>
      </c>
      <c r="R4" t="s">
        <v>56</v>
      </c>
      <c r="S4" t="s">
        <v>56</v>
      </c>
      <c r="T4">
        <v>0</v>
      </c>
      <c r="U4" t="s">
        <v>56</v>
      </c>
      <c r="V4" t="s">
        <v>1378</v>
      </c>
    </row>
    <row r="5" spans="1:22" hidden="1">
      <c r="A5">
        <v>3</v>
      </c>
      <c r="B5" t="s">
        <v>1380</v>
      </c>
      <c r="C5" t="s">
        <v>1381</v>
      </c>
      <c r="D5">
        <v>2015</v>
      </c>
      <c r="E5" s="9">
        <v>5669000000</v>
      </c>
      <c r="F5" s="9">
        <v>7439000000</v>
      </c>
      <c r="G5" s="9">
        <v>7439000000</v>
      </c>
      <c r="H5" s="9">
        <f t="shared" si="0"/>
        <v>0</v>
      </c>
      <c r="I5" s="9">
        <f t="shared" si="1"/>
        <v>7439000000</v>
      </c>
      <c r="J5" s="9">
        <v>0</v>
      </c>
      <c r="K5" s="9">
        <v>1770000000</v>
      </c>
      <c r="L5" s="9">
        <v>0</v>
      </c>
      <c r="M5" s="9">
        <v>1445533331</v>
      </c>
      <c r="N5" s="9" t="s">
        <v>56</v>
      </c>
      <c r="O5" s="9" t="s">
        <v>56</v>
      </c>
      <c r="P5" t="s">
        <v>56</v>
      </c>
      <c r="Q5" t="s">
        <v>56</v>
      </c>
      <c r="R5" t="s">
        <v>56</v>
      </c>
      <c r="S5" t="s">
        <v>56</v>
      </c>
      <c r="T5">
        <v>0</v>
      </c>
      <c r="U5" t="s">
        <v>56</v>
      </c>
      <c r="V5" t="s">
        <v>1380</v>
      </c>
    </row>
    <row r="6" spans="1:22" hidden="1">
      <c r="A6">
        <v>22</v>
      </c>
      <c r="B6" t="s">
        <v>1424</v>
      </c>
      <c r="C6" t="s">
        <v>1425</v>
      </c>
      <c r="D6">
        <v>2015</v>
      </c>
      <c r="E6" s="9">
        <v>0</v>
      </c>
      <c r="F6" s="9">
        <v>1835184242</v>
      </c>
      <c r="G6" s="9">
        <v>1835184242</v>
      </c>
      <c r="H6" s="9">
        <f t="shared" si="0"/>
        <v>0</v>
      </c>
      <c r="I6" s="9">
        <f t="shared" si="1"/>
        <v>1835184242</v>
      </c>
      <c r="J6" s="9">
        <v>0</v>
      </c>
      <c r="K6" s="9">
        <v>1835184242</v>
      </c>
      <c r="L6" s="9">
        <v>0</v>
      </c>
      <c r="M6" s="9">
        <v>0</v>
      </c>
      <c r="N6" s="9" t="s">
        <v>56</v>
      </c>
      <c r="O6" s="9" t="s">
        <v>56</v>
      </c>
      <c r="P6" t="s">
        <v>56</v>
      </c>
      <c r="Q6" t="s">
        <v>56</v>
      </c>
      <c r="R6" t="s">
        <v>56</v>
      </c>
      <c r="S6" t="s">
        <v>56</v>
      </c>
      <c r="T6">
        <v>0</v>
      </c>
      <c r="U6" t="s">
        <v>56</v>
      </c>
      <c r="V6" t="s">
        <v>1424</v>
      </c>
    </row>
    <row r="7" spans="1:22" hidden="1">
      <c r="A7">
        <v>5</v>
      </c>
      <c r="B7" t="s">
        <v>1426</v>
      </c>
      <c r="C7" t="s">
        <v>703</v>
      </c>
      <c r="D7">
        <v>2015</v>
      </c>
      <c r="E7" s="9">
        <v>57462000</v>
      </c>
      <c r="F7" s="9">
        <v>57462000</v>
      </c>
      <c r="G7" s="9">
        <v>57462000</v>
      </c>
      <c r="H7" s="9">
        <f t="shared" si="0"/>
        <v>0</v>
      </c>
      <c r="I7" s="9">
        <f t="shared" si="1"/>
        <v>57462000</v>
      </c>
      <c r="J7" s="9">
        <v>0</v>
      </c>
      <c r="K7" s="9">
        <v>0</v>
      </c>
      <c r="L7" s="9">
        <v>0</v>
      </c>
      <c r="M7" s="9">
        <v>20950231</v>
      </c>
      <c r="N7" s="9" t="s">
        <v>56</v>
      </c>
      <c r="O7" s="9" t="s">
        <v>56</v>
      </c>
      <c r="P7" t="s">
        <v>56</v>
      </c>
      <c r="Q7" t="s">
        <v>56</v>
      </c>
      <c r="R7" t="s">
        <v>56</v>
      </c>
      <c r="S7" t="s">
        <v>56</v>
      </c>
      <c r="T7">
        <v>0</v>
      </c>
      <c r="U7" t="s">
        <v>56</v>
      </c>
      <c r="V7" t="s">
        <v>1426</v>
      </c>
    </row>
    <row r="8" spans="1:22">
      <c r="A8">
        <v>4</v>
      </c>
      <c r="B8" s="73" t="s">
        <v>1456</v>
      </c>
      <c r="C8" s="73" t="s">
        <v>1383</v>
      </c>
      <c r="D8">
        <v>2015</v>
      </c>
      <c r="E8" s="9">
        <v>825000000</v>
      </c>
      <c r="F8" s="9">
        <v>861800000</v>
      </c>
      <c r="G8" s="9">
        <v>861800000</v>
      </c>
      <c r="H8" s="9">
        <f t="shared" si="0"/>
        <v>0</v>
      </c>
      <c r="I8" s="9">
        <f t="shared" si="1"/>
        <v>861800000</v>
      </c>
      <c r="J8" s="9">
        <v>0</v>
      </c>
      <c r="K8" s="9">
        <v>36800000</v>
      </c>
      <c r="L8" s="9">
        <v>0</v>
      </c>
      <c r="M8" s="9">
        <v>0</v>
      </c>
      <c r="N8" s="9" t="s">
        <v>56</v>
      </c>
      <c r="O8" s="9" t="s">
        <v>56</v>
      </c>
      <c r="P8" t="s">
        <v>56</v>
      </c>
      <c r="Q8" t="s">
        <v>56</v>
      </c>
      <c r="R8" t="s">
        <v>56</v>
      </c>
      <c r="S8" t="s">
        <v>56</v>
      </c>
      <c r="T8">
        <v>0</v>
      </c>
      <c r="U8" t="s">
        <v>56</v>
      </c>
      <c r="V8" t="s">
        <v>1456</v>
      </c>
    </row>
    <row r="9" spans="1:22" hidden="1">
      <c r="A9">
        <v>6</v>
      </c>
      <c r="B9" t="s">
        <v>1384</v>
      </c>
      <c r="C9" t="s">
        <v>1427</v>
      </c>
      <c r="D9">
        <v>2015</v>
      </c>
      <c r="E9" s="9">
        <v>2767731210</v>
      </c>
      <c r="F9" s="9">
        <v>3383374739</v>
      </c>
      <c r="G9" s="9">
        <v>3383374739</v>
      </c>
      <c r="H9" s="9">
        <f t="shared" si="0"/>
        <v>0</v>
      </c>
      <c r="I9" s="9">
        <f t="shared" si="1"/>
        <v>3383374739</v>
      </c>
      <c r="J9" s="9">
        <v>0</v>
      </c>
      <c r="K9" s="9">
        <v>615643529</v>
      </c>
      <c r="L9" s="9">
        <v>0</v>
      </c>
      <c r="M9" s="9">
        <v>0</v>
      </c>
      <c r="N9" s="9" t="s">
        <v>56</v>
      </c>
      <c r="O9" s="9" t="s">
        <v>56</v>
      </c>
      <c r="P9" t="s">
        <v>56</v>
      </c>
      <c r="Q9" t="s">
        <v>56</v>
      </c>
      <c r="R9" t="s">
        <v>56</v>
      </c>
      <c r="S9" t="s">
        <v>56</v>
      </c>
      <c r="T9">
        <v>0</v>
      </c>
      <c r="U9" t="s">
        <v>56</v>
      </c>
      <c r="V9" t="s">
        <v>1384</v>
      </c>
    </row>
    <row r="10" spans="1:22" hidden="1">
      <c r="A10">
        <v>23</v>
      </c>
      <c r="B10" t="s">
        <v>1429</v>
      </c>
      <c r="C10" t="s">
        <v>1457</v>
      </c>
      <c r="D10">
        <v>2015</v>
      </c>
      <c r="E10" s="9">
        <v>0</v>
      </c>
      <c r="F10" s="9">
        <v>6000000000</v>
      </c>
      <c r="G10" s="9">
        <v>6000000000</v>
      </c>
      <c r="H10" s="9">
        <f t="shared" si="0"/>
        <v>0</v>
      </c>
      <c r="I10" s="9">
        <f t="shared" si="1"/>
        <v>6000000000</v>
      </c>
      <c r="J10" s="9">
        <v>0</v>
      </c>
      <c r="K10" s="9">
        <v>6000000000</v>
      </c>
      <c r="L10" s="9">
        <v>0</v>
      </c>
      <c r="M10" s="9">
        <v>0</v>
      </c>
      <c r="N10" s="9" t="s">
        <v>56</v>
      </c>
      <c r="O10" s="9" t="s">
        <v>56</v>
      </c>
      <c r="P10" t="s">
        <v>56</v>
      </c>
      <c r="Q10" t="s">
        <v>56</v>
      </c>
      <c r="R10" t="s">
        <v>56</v>
      </c>
      <c r="S10" t="s">
        <v>56</v>
      </c>
      <c r="T10">
        <v>0</v>
      </c>
      <c r="U10" t="s">
        <v>56</v>
      </c>
      <c r="V10" t="s">
        <v>1429</v>
      </c>
    </row>
    <row r="11" spans="1:22" hidden="1">
      <c r="A11">
        <v>7</v>
      </c>
      <c r="B11" t="s">
        <v>1396</v>
      </c>
      <c r="C11" t="s">
        <v>1438</v>
      </c>
      <c r="D11">
        <v>2015</v>
      </c>
      <c r="E11" s="9">
        <v>44000000</v>
      </c>
      <c r="F11" s="9">
        <v>44000000</v>
      </c>
      <c r="G11" s="9">
        <v>63021724</v>
      </c>
      <c r="H11" s="9">
        <f t="shared" si="0"/>
        <v>19021724</v>
      </c>
      <c r="I11" s="9">
        <f t="shared" si="1"/>
        <v>44000000</v>
      </c>
      <c r="J11" s="9">
        <v>-19021724</v>
      </c>
      <c r="K11" s="9">
        <v>0</v>
      </c>
      <c r="L11" s="9">
        <v>0</v>
      </c>
      <c r="M11" s="9">
        <v>6091181</v>
      </c>
      <c r="N11" s="9" t="s">
        <v>56</v>
      </c>
      <c r="O11" s="9" t="s">
        <v>56</v>
      </c>
      <c r="P11" t="s">
        <v>56</v>
      </c>
      <c r="Q11" t="s">
        <v>56</v>
      </c>
      <c r="R11" t="s">
        <v>56</v>
      </c>
      <c r="S11" t="s">
        <v>56</v>
      </c>
      <c r="T11">
        <v>0</v>
      </c>
      <c r="U11" t="s">
        <v>56</v>
      </c>
      <c r="V11" t="s">
        <v>1396</v>
      </c>
    </row>
    <row r="12" spans="1:22" hidden="1">
      <c r="A12">
        <v>20</v>
      </c>
      <c r="B12" t="s">
        <v>1439</v>
      </c>
      <c r="C12" t="s">
        <v>1399</v>
      </c>
      <c r="D12">
        <v>2015</v>
      </c>
      <c r="E12" s="9">
        <v>0</v>
      </c>
      <c r="F12" s="9">
        <v>190416252</v>
      </c>
      <c r="G12" s="9">
        <v>190416252</v>
      </c>
      <c r="H12" s="9">
        <f t="shared" si="0"/>
        <v>0</v>
      </c>
      <c r="I12" s="9">
        <f t="shared" si="1"/>
        <v>190416252</v>
      </c>
      <c r="J12" s="9">
        <v>0</v>
      </c>
      <c r="K12" s="9">
        <v>190416252</v>
      </c>
      <c r="L12" s="9">
        <v>0</v>
      </c>
      <c r="M12" s="9">
        <v>0</v>
      </c>
      <c r="N12" s="9" t="s">
        <v>56</v>
      </c>
      <c r="O12" s="9" t="s">
        <v>56</v>
      </c>
      <c r="P12" t="s">
        <v>56</v>
      </c>
      <c r="Q12" t="s">
        <v>56</v>
      </c>
      <c r="R12" t="s">
        <v>56</v>
      </c>
      <c r="S12" t="s">
        <v>56</v>
      </c>
      <c r="T12">
        <v>0</v>
      </c>
      <c r="U12" t="s">
        <v>56</v>
      </c>
      <c r="V12" t="s">
        <v>1439</v>
      </c>
    </row>
    <row r="13" spans="1:22" hidden="1">
      <c r="A13">
        <v>13</v>
      </c>
      <c r="B13" t="s">
        <v>1458</v>
      </c>
      <c r="C13" t="s">
        <v>1459</v>
      </c>
      <c r="D13">
        <v>2015</v>
      </c>
      <c r="E13" s="9">
        <v>0</v>
      </c>
      <c r="F13" s="9">
        <v>179888000</v>
      </c>
      <c r="G13" s="9">
        <v>179888000</v>
      </c>
      <c r="H13" s="9">
        <f t="shared" si="0"/>
        <v>0</v>
      </c>
      <c r="I13" s="9">
        <f t="shared" si="1"/>
        <v>179888000</v>
      </c>
      <c r="J13" s="9">
        <v>0</v>
      </c>
      <c r="K13" s="9">
        <v>179888000</v>
      </c>
      <c r="L13" s="9">
        <v>0</v>
      </c>
      <c r="M13" s="9">
        <v>0</v>
      </c>
      <c r="N13" s="9" t="s">
        <v>56</v>
      </c>
      <c r="O13" s="9" t="s">
        <v>56</v>
      </c>
      <c r="P13" t="s">
        <v>56</v>
      </c>
      <c r="Q13" t="s">
        <v>56</v>
      </c>
      <c r="R13" t="s">
        <v>56</v>
      </c>
      <c r="S13" t="s">
        <v>56</v>
      </c>
      <c r="T13">
        <v>0</v>
      </c>
      <c r="U13" t="s">
        <v>56</v>
      </c>
      <c r="V13" t="s">
        <v>1458</v>
      </c>
    </row>
    <row r="14" spans="1:22" hidden="1">
      <c r="A14">
        <v>14</v>
      </c>
      <c r="B14" t="s">
        <v>1460</v>
      </c>
      <c r="C14" t="s">
        <v>1461</v>
      </c>
      <c r="D14">
        <v>2015</v>
      </c>
      <c r="E14" s="9">
        <v>0</v>
      </c>
      <c r="F14" s="9">
        <v>92509981</v>
      </c>
      <c r="G14" s="9">
        <v>92509981</v>
      </c>
      <c r="H14" s="9">
        <f t="shared" si="0"/>
        <v>0</v>
      </c>
      <c r="I14" s="9">
        <f t="shared" si="1"/>
        <v>92509981</v>
      </c>
      <c r="J14" s="9">
        <v>0</v>
      </c>
      <c r="K14" s="9">
        <v>92509981</v>
      </c>
      <c r="L14" s="9">
        <v>0</v>
      </c>
      <c r="M14" s="9">
        <v>0</v>
      </c>
      <c r="N14" s="9" t="s">
        <v>56</v>
      </c>
      <c r="O14" s="9" t="s">
        <v>56</v>
      </c>
      <c r="P14" t="s">
        <v>56</v>
      </c>
      <c r="Q14" t="s">
        <v>56</v>
      </c>
      <c r="R14" t="s">
        <v>56</v>
      </c>
      <c r="S14" t="s">
        <v>56</v>
      </c>
      <c r="T14">
        <v>0</v>
      </c>
      <c r="U14" t="s">
        <v>56</v>
      </c>
      <c r="V14" t="s">
        <v>1460</v>
      </c>
    </row>
    <row r="15" spans="1:22">
      <c r="A15">
        <v>15</v>
      </c>
      <c r="B15" s="73" t="s">
        <v>1462</v>
      </c>
      <c r="C15" s="73" t="s">
        <v>1403</v>
      </c>
      <c r="D15">
        <v>2015</v>
      </c>
      <c r="E15" s="9">
        <v>0</v>
      </c>
      <c r="F15" s="9">
        <v>16169880</v>
      </c>
      <c r="G15" s="9">
        <v>16169880</v>
      </c>
      <c r="H15" s="9">
        <f t="shared" si="0"/>
        <v>0</v>
      </c>
      <c r="I15" s="9">
        <f t="shared" si="1"/>
        <v>16169880</v>
      </c>
      <c r="J15" s="9">
        <v>0</v>
      </c>
      <c r="K15" s="9">
        <v>16169880</v>
      </c>
      <c r="L15" s="9">
        <v>0</v>
      </c>
      <c r="M15" s="9">
        <v>0</v>
      </c>
      <c r="N15" s="9" t="s">
        <v>56</v>
      </c>
      <c r="O15" s="9" t="s">
        <v>56</v>
      </c>
      <c r="P15" t="s">
        <v>56</v>
      </c>
      <c r="Q15" t="s">
        <v>56</v>
      </c>
      <c r="R15" t="s">
        <v>56</v>
      </c>
      <c r="S15" t="s">
        <v>56</v>
      </c>
      <c r="T15">
        <v>0</v>
      </c>
      <c r="U15" t="s">
        <v>56</v>
      </c>
      <c r="V15" t="s">
        <v>1462</v>
      </c>
    </row>
    <row r="16" spans="1:22" hidden="1">
      <c r="A16">
        <v>16</v>
      </c>
      <c r="B16" t="s">
        <v>1404</v>
      </c>
      <c r="C16" t="s">
        <v>1463</v>
      </c>
      <c r="D16">
        <v>2015</v>
      </c>
      <c r="E16" s="9">
        <v>0</v>
      </c>
      <c r="F16" s="9">
        <v>2474251804</v>
      </c>
      <c r="G16" s="9">
        <v>2474251804</v>
      </c>
      <c r="H16" s="9">
        <f t="shared" si="0"/>
        <v>0</v>
      </c>
      <c r="I16" s="9">
        <f t="shared" si="1"/>
        <v>2474251804</v>
      </c>
      <c r="J16" s="9">
        <v>0</v>
      </c>
      <c r="K16" s="9">
        <v>2474251804</v>
      </c>
      <c r="L16" s="9">
        <v>0</v>
      </c>
      <c r="M16" s="9">
        <v>0</v>
      </c>
      <c r="N16" s="9" t="s">
        <v>56</v>
      </c>
      <c r="O16" s="9" t="s">
        <v>56</v>
      </c>
      <c r="P16" t="s">
        <v>56</v>
      </c>
      <c r="Q16" t="s">
        <v>56</v>
      </c>
      <c r="R16" t="s">
        <v>56</v>
      </c>
      <c r="S16" t="s">
        <v>56</v>
      </c>
      <c r="T16">
        <v>0</v>
      </c>
      <c r="U16" t="s">
        <v>56</v>
      </c>
      <c r="V16" t="s">
        <v>1404</v>
      </c>
    </row>
    <row r="17" spans="1:22" hidden="1">
      <c r="A17">
        <v>8</v>
      </c>
      <c r="B17" t="s">
        <v>1441</v>
      </c>
      <c r="C17" t="s">
        <v>210</v>
      </c>
      <c r="D17">
        <v>2015</v>
      </c>
      <c r="E17" s="9">
        <v>2000000</v>
      </c>
      <c r="F17" s="9">
        <v>2000000</v>
      </c>
      <c r="G17" s="9">
        <v>5287659</v>
      </c>
      <c r="H17" s="9">
        <f t="shared" si="0"/>
        <v>3287659</v>
      </c>
      <c r="I17" s="9">
        <f t="shared" si="1"/>
        <v>2000000</v>
      </c>
      <c r="J17" s="9">
        <v>-3287659</v>
      </c>
      <c r="K17" s="9">
        <v>0</v>
      </c>
      <c r="L17" s="9">
        <v>0</v>
      </c>
      <c r="M17" s="9">
        <v>435951</v>
      </c>
      <c r="N17" s="9" t="s">
        <v>56</v>
      </c>
      <c r="O17" s="9" t="s">
        <v>56</v>
      </c>
      <c r="P17" t="s">
        <v>56</v>
      </c>
      <c r="Q17" t="s">
        <v>56</v>
      </c>
      <c r="R17" t="s">
        <v>56</v>
      </c>
      <c r="S17" t="s">
        <v>56</v>
      </c>
      <c r="T17">
        <v>0</v>
      </c>
      <c r="U17" t="s">
        <v>56</v>
      </c>
      <c r="V17" t="s">
        <v>1441</v>
      </c>
    </row>
    <row r="18" spans="1:22" hidden="1">
      <c r="A18">
        <v>17</v>
      </c>
      <c r="B18" t="s">
        <v>1442</v>
      </c>
      <c r="C18" t="s">
        <v>1443</v>
      </c>
      <c r="D18">
        <v>2015</v>
      </c>
      <c r="E18" s="9">
        <v>0</v>
      </c>
      <c r="F18" s="9">
        <v>1694070</v>
      </c>
      <c r="G18" s="9">
        <v>2792392</v>
      </c>
      <c r="H18" s="9">
        <f t="shared" si="0"/>
        <v>1098322</v>
      </c>
      <c r="I18" s="9">
        <f t="shared" si="1"/>
        <v>1694070</v>
      </c>
      <c r="J18" s="9">
        <v>-1098322</v>
      </c>
      <c r="K18" s="9">
        <v>1694070</v>
      </c>
      <c r="L18" s="9">
        <v>0</v>
      </c>
      <c r="M18" s="9">
        <v>456531</v>
      </c>
      <c r="N18" s="9" t="s">
        <v>56</v>
      </c>
      <c r="O18" s="9" t="s">
        <v>56</v>
      </c>
      <c r="P18" t="s">
        <v>56</v>
      </c>
      <c r="Q18" t="s">
        <v>56</v>
      </c>
      <c r="R18" t="s">
        <v>56</v>
      </c>
      <c r="S18" t="s">
        <v>56</v>
      </c>
      <c r="T18">
        <v>0</v>
      </c>
      <c r="U18" t="s">
        <v>56</v>
      </c>
      <c r="V18" t="s">
        <v>1442</v>
      </c>
    </row>
    <row r="19" spans="1:22">
      <c r="A19">
        <v>9</v>
      </c>
      <c r="B19" s="73" t="s">
        <v>1464</v>
      </c>
      <c r="C19" s="73" t="s">
        <v>1411</v>
      </c>
      <c r="D19">
        <v>2015</v>
      </c>
      <c r="E19" s="9">
        <v>7000000</v>
      </c>
      <c r="F19" s="9">
        <v>7000000</v>
      </c>
      <c r="G19" s="9">
        <v>6559115</v>
      </c>
      <c r="I19" s="9">
        <f t="shared" si="1"/>
        <v>6559115</v>
      </c>
      <c r="J19" s="9">
        <v>440885</v>
      </c>
      <c r="K19" s="9">
        <v>0</v>
      </c>
      <c r="L19" s="9">
        <v>0</v>
      </c>
      <c r="M19" s="9">
        <v>634973</v>
      </c>
      <c r="N19" s="9" t="s">
        <v>56</v>
      </c>
      <c r="O19" s="9" t="s">
        <v>56</v>
      </c>
      <c r="P19" t="s">
        <v>56</v>
      </c>
      <c r="Q19" t="s">
        <v>56</v>
      </c>
      <c r="R19" t="s">
        <v>56</v>
      </c>
      <c r="S19" t="s">
        <v>56</v>
      </c>
      <c r="T19">
        <v>0</v>
      </c>
      <c r="U19" t="s">
        <v>56</v>
      </c>
      <c r="V19" t="s">
        <v>1464</v>
      </c>
    </row>
    <row r="20" spans="1:22" hidden="1">
      <c r="A20">
        <v>21</v>
      </c>
      <c r="B20" t="s">
        <v>1446</v>
      </c>
      <c r="C20" t="s">
        <v>1465</v>
      </c>
      <c r="D20">
        <v>2015</v>
      </c>
      <c r="E20" s="9">
        <v>0</v>
      </c>
      <c r="F20" s="9">
        <v>944691</v>
      </c>
      <c r="G20" s="9">
        <v>944691</v>
      </c>
      <c r="H20" s="9">
        <f t="shared" si="0"/>
        <v>0</v>
      </c>
      <c r="I20" s="9">
        <f t="shared" si="1"/>
        <v>944691</v>
      </c>
      <c r="J20" s="9">
        <v>0</v>
      </c>
      <c r="K20" s="9">
        <v>944691</v>
      </c>
      <c r="L20" s="9">
        <v>0</v>
      </c>
      <c r="M20" s="9">
        <v>0</v>
      </c>
      <c r="N20" s="9" t="s">
        <v>56</v>
      </c>
      <c r="O20" s="9" t="s">
        <v>56</v>
      </c>
      <c r="P20" t="s">
        <v>56</v>
      </c>
      <c r="Q20" t="s">
        <v>56</v>
      </c>
      <c r="R20" t="s">
        <v>56</v>
      </c>
      <c r="S20" t="s">
        <v>56</v>
      </c>
      <c r="T20">
        <v>0</v>
      </c>
      <c r="U20" t="s">
        <v>56</v>
      </c>
      <c r="V20" t="s">
        <v>1446</v>
      </c>
    </row>
    <row r="21" spans="1:22" hidden="1">
      <c r="A21">
        <v>18</v>
      </c>
      <c r="B21" t="s">
        <v>1466</v>
      </c>
      <c r="C21" t="s">
        <v>1467</v>
      </c>
      <c r="D21">
        <v>2015</v>
      </c>
      <c r="E21" s="9">
        <v>0</v>
      </c>
      <c r="F21" s="9">
        <v>3177419</v>
      </c>
      <c r="G21" s="9">
        <v>3177419</v>
      </c>
      <c r="H21" s="9">
        <f t="shared" si="0"/>
        <v>0</v>
      </c>
      <c r="I21" s="9">
        <f t="shared" si="1"/>
        <v>3177419</v>
      </c>
      <c r="J21" s="9">
        <v>0</v>
      </c>
      <c r="K21" s="9">
        <v>3177419</v>
      </c>
      <c r="L21" s="9">
        <v>0</v>
      </c>
      <c r="M21" s="9">
        <v>0</v>
      </c>
      <c r="N21" s="9" t="s">
        <v>56</v>
      </c>
      <c r="O21" s="9" t="s">
        <v>56</v>
      </c>
      <c r="P21" t="s">
        <v>56</v>
      </c>
      <c r="Q21" t="s">
        <v>56</v>
      </c>
      <c r="R21" t="s">
        <v>56</v>
      </c>
      <c r="S21" t="s">
        <v>56</v>
      </c>
      <c r="T21">
        <v>0</v>
      </c>
      <c r="U21" t="s">
        <v>56</v>
      </c>
      <c r="V21" t="s">
        <v>1466</v>
      </c>
    </row>
    <row r="22" spans="1:22">
      <c r="A22">
        <v>19</v>
      </c>
      <c r="B22" s="73" t="s">
        <v>1468</v>
      </c>
      <c r="C22" s="73" t="s">
        <v>1469</v>
      </c>
      <c r="D22">
        <v>2015</v>
      </c>
      <c r="E22" s="9">
        <v>0</v>
      </c>
      <c r="F22" s="9">
        <v>2054601</v>
      </c>
      <c r="G22" s="9">
        <v>2054601</v>
      </c>
      <c r="H22" s="9">
        <f t="shared" si="0"/>
        <v>0</v>
      </c>
      <c r="I22" s="9">
        <f t="shared" si="1"/>
        <v>2054601</v>
      </c>
      <c r="J22" s="9">
        <v>0</v>
      </c>
      <c r="K22" s="9">
        <v>2054601</v>
      </c>
      <c r="L22" s="9">
        <v>0</v>
      </c>
      <c r="M22" s="9">
        <v>0</v>
      </c>
      <c r="N22" s="9" t="s">
        <v>56</v>
      </c>
      <c r="O22" s="9" t="s">
        <v>56</v>
      </c>
      <c r="P22" t="s">
        <v>56</v>
      </c>
      <c r="Q22" t="s">
        <v>56</v>
      </c>
      <c r="R22" t="s">
        <v>56</v>
      </c>
      <c r="S22" t="s">
        <v>56</v>
      </c>
      <c r="T22">
        <v>0</v>
      </c>
      <c r="U22" t="s">
        <v>56</v>
      </c>
      <c r="V22" t="s">
        <v>1468</v>
      </c>
    </row>
    <row r="23" spans="1:22" hidden="1">
      <c r="A23">
        <v>10</v>
      </c>
      <c r="B23" t="s">
        <v>1418</v>
      </c>
      <c r="C23" t="s">
        <v>1419</v>
      </c>
      <c r="D23">
        <v>2015</v>
      </c>
      <c r="E23" s="9">
        <v>0</v>
      </c>
      <c r="F23" s="9">
        <v>246222423</v>
      </c>
      <c r="G23" s="9">
        <v>246222423</v>
      </c>
      <c r="H23" s="9">
        <f t="shared" si="0"/>
        <v>0</v>
      </c>
      <c r="I23" s="9">
        <f t="shared" si="1"/>
        <v>246222423</v>
      </c>
      <c r="J23" s="9">
        <v>0</v>
      </c>
      <c r="K23" s="9">
        <v>246222423</v>
      </c>
      <c r="L23" s="9">
        <v>0</v>
      </c>
      <c r="M23" s="9">
        <v>0</v>
      </c>
      <c r="N23" s="9" t="s">
        <v>56</v>
      </c>
      <c r="O23" s="9" t="s">
        <v>56</v>
      </c>
      <c r="P23" t="s">
        <v>56</v>
      </c>
      <c r="Q23" t="s">
        <v>56</v>
      </c>
      <c r="R23" t="s">
        <v>56</v>
      </c>
      <c r="S23" t="s">
        <v>56</v>
      </c>
      <c r="T23">
        <v>0</v>
      </c>
      <c r="U23" t="s">
        <v>56</v>
      </c>
      <c r="V23" t="s">
        <v>1418</v>
      </c>
    </row>
    <row r="24" spans="1:22" hidden="1">
      <c r="A24">
        <v>11</v>
      </c>
      <c r="B24" t="s">
        <v>1470</v>
      </c>
      <c r="C24" t="s">
        <v>1471</v>
      </c>
      <c r="D24">
        <v>2015</v>
      </c>
      <c r="E24" s="9">
        <v>0</v>
      </c>
      <c r="F24" s="9">
        <v>143627851</v>
      </c>
      <c r="G24" s="9">
        <v>143627851</v>
      </c>
      <c r="H24" s="9">
        <f t="shared" si="0"/>
        <v>0</v>
      </c>
      <c r="I24" s="9">
        <f t="shared" si="1"/>
        <v>143627851</v>
      </c>
      <c r="J24" s="9">
        <v>0</v>
      </c>
      <c r="K24" s="9">
        <v>143627851</v>
      </c>
      <c r="L24" s="9">
        <v>0</v>
      </c>
      <c r="M24" s="9">
        <v>0</v>
      </c>
      <c r="N24" s="9" t="s">
        <v>56</v>
      </c>
      <c r="O24" s="9" t="s">
        <v>56</v>
      </c>
      <c r="P24" t="s">
        <v>56</v>
      </c>
      <c r="Q24" t="s">
        <v>56</v>
      </c>
      <c r="R24" t="s">
        <v>56</v>
      </c>
      <c r="S24" t="s">
        <v>56</v>
      </c>
      <c r="T24">
        <v>0</v>
      </c>
      <c r="U24" t="s">
        <v>56</v>
      </c>
      <c r="V24" t="s">
        <v>1470</v>
      </c>
    </row>
    <row r="25" spans="1:22" hidden="1">
      <c r="A25">
        <v>12</v>
      </c>
      <c r="B25" t="s">
        <v>1454</v>
      </c>
      <c r="C25" t="s">
        <v>1455</v>
      </c>
      <c r="D25">
        <v>2015</v>
      </c>
      <c r="E25" s="9">
        <v>0</v>
      </c>
      <c r="F25" s="9">
        <v>466217654</v>
      </c>
      <c r="G25" s="9">
        <v>466217654</v>
      </c>
      <c r="H25" s="9">
        <f t="shared" si="0"/>
        <v>0</v>
      </c>
      <c r="I25" s="9">
        <f t="shared" si="1"/>
        <v>466217654</v>
      </c>
      <c r="J25" s="9">
        <v>0</v>
      </c>
      <c r="K25" s="9">
        <v>466217654</v>
      </c>
      <c r="L25" s="9">
        <v>0</v>
      </c>
      <c r="M25" s="9">
        <v>0</v>
      </c>
      <c r="N25" s="9" t="s">
        <v>56</v>
      </c>
      <c r="O25" s="9" t="s">
        <v>56</v>
      </c>
      <c r="P25" t="s">
        <v>56</v>
      </c>
      <c r="Q25" t="s">
        <v>56</v>
      </c>
      <c r="R25" t="s">
        <v>56</v>
      </c>
      <c r="S25" t="s">
        <v>56</v>
      </c>
      <c r="T25">
        <v>0</v>
      </c>
      <c r="U25" t="s">
        <v>56</v>
      </c>
      <c r="V25" t="s">
        <v>1454</v>
      </c>
    </row>
    <row r="26" spans="1:22" hidden="1">
      <c r="E26" s="45">
        <f>SUM(E2:E25)</f>
        <v>14847647610</v>
      </c>
      <c r="F26" s="45">
        <f t="shared" ref="F26:M26" si="2">SUM(F2:F25)</f>
        <v>29095277783</v>
      </c>
      <c r="G26" s="45">
        <f t="shared" si="2"/>
        <v>29122849584</v>
      </c>
      <c r="H26" s="45">
        <f t="shared" si="2"/>
        <v>28012686</v>
      </c>
      <c r="I26" s="45">
        <f t="shared" si="2"/>
        <v>29094836898</v>
      </c>
      <c r="J26" s="45">
        <f t="shared" si="2"/>
        <v>-27571801</v>
      </c>
      <c r="K26" s="45">
        <f t="shared" si="2"/>
        <v>14303630173</v>
      </c>
      <c r="L26" s="45">
        <f t="shared" si="2"/>
        <v>56000000</v>
      </c>
      <c r="M26" s="45">
        <f t="shared" si="2"/>
        <v>2548616729</v>
      </c>
    </row>
    <row r="28" spans="1:22">
      <c r="C28" s="35" t="s">
        <v>708</v>
      </c>
      <c r="F28" s="45">
        <f>SUBTOTAL(9,F8:F27)</f>
        <v>887024481</v>
      </c>
      <c r="I28" s="45">
        <f>SUBTOTAL(9,I8:I27)</f>
        <v>886583596</v>
      </c>
    </row>
  </sheetData>
  <autoFilter ref="A1:V26" xr:uid="{7939EF36-16FA-468F-809A-F35862886798}">
    <filterColumn colId="1">
      <filters>
        <filter val="1101059902708"/>
        <filter val="1202019642708"/>
        <filter val="1202030102708"/>
        <filter val="1202030142708"/>
      </filters>
    </filterColumn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AD3A-8EA5-4D89-B51E-94124158BFDB}">
  <dimension ref="A1:AI85"/>
  <sheetViews>
    <sheetView workbookViewId="0">
      <pane xSplit="16" ySplit="1" topLeftCell="Q77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1" max="2" width="2.140625" customWidth="1"/>
    <col min="3" max="3" width="5.5703125" customWidth="1"/>
    <col min="4" max="9" width="2.140625" customWidth="1"/>
    <col min="12" max="12" width="1.85546875" customWidth="1"/>
    <col min="14" max="15" width="1.42578125" customWidth="1"/>
    <col min="17" max="27" width="14" style="9" customWidth="1"/>
    <col min="28" max="34" width="11.5703125" style="9"/>
  </cols>
  <sheetData>
    <row r="1" spans="1:3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s="9" t="s">
        <v>22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s="9" t="s">
        <v>33</v>
      </c>
      <c r="AC1" s="9" t="s">
        <v>34</v>
      </c>
      <c r="AD1" s="9" t="s">
        <v>35</v>
      </c>
      <c r="AE1" s="9" t="s">
        <v>36</v>
      </c>
      <c r="AF1" s="9" t="s">
        <v>37</v>
      </c>
      <c r="AG1" s="9" t="s">
        <v>38</v>
      </c>
      <c r="AH1" s="9" t="s">
        <v>39</v>
      </c>
      <c r="AI1" t="s">
        <v>40</v>
      </c>
    </row>
    <row r="2" spans="1:35">
      <c r="A2" t="s">
        <v>41</v>
      </c>
      <c r="B2" t="s">
        <v>42</v>
      </c>
      <c r="C2" t="s">
        <v>43</v>
      </c>
      <c r="D2" t="s">
        <v>44</v>
      </c>
      <c r="E2" t="s">
        <v>222</v>
      </c>
      <c r="F2" t="s">
        <v>222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223</v>
      </c>
      <c r="M2" t="s">
        <v>224</v>
      </c>
      <c r="N2">
        <v>6626</v>
      </c>
      <c r="O2">
        <v>1</v>
      </c>
      <c r="P2" t="s">
        <v>225</v>
      </c>
      <c r="Q2" s="9">
        <v>2151000000</v>
      </c>
      <c r="R2" s="9">
        <v>2116000000</v>
      </c>
      <c r="S2" s="9">
        <v>2070659378</v>
      </c>
      <c r="T2" s="9">
        <v>2070659378</v>
      </c>
      <c r="U2" s="9">
        <v>45340622</v>
      </c>
      <c r="V2" s="9">
        <v>2070659378</v>
      </c>
      <c r="W2" s="9">
        <v>0</v>
      </c>
      <c r="X2" s="9">
        <v>45340622</v>
      </c>
      <c r="Y2" s="9">
        <v>0</v>
      </c>
      <c r="Z2" s="9">
        <v>2070659378</v>
      </c>
      <c r="AA2" s="9">
        <v>0</v>
      </c>
      <c r="AB2" s="9" t="s">
        <v>54</v>
      </c>
      <c r="AC2" s="9" t="s">
        <v>55</v>
      </c>
      <c r="AD2" s="9" t="s">
        <v>56</v>
      </c>
      <c r="AE2" s="9" t="s">
        <v>56</v>
      </c>
      <c r="AF2" s="9" t="s">
        <v>56</v>
      </c>
      <c r="AG2" s="9" t="s">
        <v>56</v>
      </c>
      <c r="AH2" s="9" t="s">
        <v>57</v>
      </c>
      <c r="AI2">
        <v>1</v>
      </c>
    </row>
    <row r="3" spans="1:35">
      <c r="A3" t="s">
        <v>41</v>
      </c>
      <c r="B3" t="s">
        <v>42</v>
      </c>
      <c r="C3" t="s">
        <v>43</v>
      </c>
      <c r="D3" t="s">
        <v>44</v>
      </c>
      <c r="E3" t="s">
        <v>222</v>
      </c>
      <c r="F3" t="s">
        <v>222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  <c r="L3" t="s">
        <v>223</v>
      </c>
      <c r="M3" t="s">
        <v>226</v>
      </c>
      <c r="N3">
        <v>6627</v>
      </c>
      <c r="O3">
        <v>2</v>
      </c>
      <c r="P3" t="s">
        <v>227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 t="s">
        <v>54</v>
      </c>
      <c r="AC3" s="9" t="s">
        <v>55</v>
      </c>
      <c r="AD3" s="9" t="s">
        <v>56</v>
      </c>
      <c r="AE3" s="9" t="s">
        <v>56</v>
      </c>
      <c r="AF3" s="9" t="s">
        <v>56</v>
      </c>
      <c r="AG3" s="9" t="s">
        <v>56</v>
      </c>
      <c r="AH3" s="9" t="s">
        <v>57</v>
      </c>
      <c r="AI3">
        <v>1</v>
      </c>
    </row>
    <row r="4" spans="1:35">
      <c r="A4" t="s">
        <v>41</v>
      </c>
      <c r="B4" t="s">
        <v>42</v>
      </c>
      <c r="C4" t="s">
        <v>43</v>
      </c>
      <c r="D4" t="s">
        <v>44</v>
      </c>
      <c r="E4" t="s">
        <v>222</v>
      </c>
      <c r="F4" t="s">
        <v>222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223</v>
      </c>
      <c r="M4" t="s">
        <v>228</v>
      </c>
      <c r="N4">
        <v>6628</v>
      </c>
      <c r="O4">
        <v>3</v>
      </c>
      <c r="P4" t="s">
        <v>229</v>
      </c>
      <c r="Q4" s="9">
        <v>25000000</v>
      </c>
      <c r="R4" s="9">
        <v>25000000</v>
      </c>
      <c r="S4" s="9">
        <v>19071142</v>
      </c>
      <c r="T4" s="9">
        <v>19071142</v>
      </c>
      <c r="U4" s="9">
        <v>5928858</v>
      </c>
      <c r="V4" s="9">
        <v>19071142</v>
      </c>
      <c r="W4" s="9">
        <v>0</v>
      </c>
      <c r="X4" s="9">
        <v>5928858</v>
      </c>
      <c r="Y4" s="9">
        <v>0</v>
      </c>
      <c r="Z4" s="9">
        <v>19071142</v>
      </c>
      <c r="AA4" s="9">
        <v>0</v>
      </c>
      <c r="AB4" s="9" t="s">
        <v>54</v>
      </c>
      <c r="AC4" s="9" t="s">
        <v>55</v>
      </c>
      <c r="AD4" s="9" t="s">
        <v>56</v>
      </c>
      <c r="AE4" s="9" t="s">
        <v>56</v>
      </c>
      <c r="AF4" s="9" t="s">
        <v>56</v>
      </c>
      <c r="AG4" s="9" t="s">
        <v>56</v>
      </c>
      <c r="AH4" s="9" t="s">
        <v>57</v>
      </c>
      <c r="AI4">
        <v>1</v>
      </c>
    </row>
    <row r="5" spans="1:35">
      <c r="A5" t="s">
        <v>41</v>
      </c>
      <c r="B5" t="s">
        <v>42</v>
      </c>
      <c r="C5" t="s">
        <v>43</v>
      </c>
      <c r="D5" t="s">
        <v>44</v>
      </c>
      <c r="E5" t="s">
        <v>222</v>
      </c>
      <c r="F5" t="s">
        <v>222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223</v>
      </c>
      <c r="M5" t="s">
        <v>230</v>
      </c>
      <c r="N5">
        <v>6629</v>
      </c>
      <c r="O5">
        <v>4</v>
      </c>
      <c r="P5" t="s">
        <v>231</v>
      </c>
      <c r="Q5" s="9">
        <v>470600000</v>
      </c>
      <c r="R5" s="9">
        <v>562269075</v>
      </c>
      <c r="S5" s="9">
        <v>546243572</v>
      </c>
      <c r="T5" s="9">
        <v>546243572</v>
      </c>
      <c r="U5" s="9">
        <v>16025503</v>
      </c>
      <c r="V5" s="9">
        <v>546243572</v>
      </c>
      <c r="W5" s="9">
        <v>0</v>
      </c>
      <c r="X5" s="9">
        <v>16025503</v>
      </c>
      <c r="Y5" s="9">
        <v>0</v>
      </c>
      <c r="Z5" s="9">
        <v>546243572</v>
      </c>
      <c r="AA5" s="9">
        <v>0</v>
      </c>
      <c r="AB5" s="9" t="s">
        <v>54</v>
      </c>
      <c r="AC5" s="9" t="s">
        <v>55</v>
      </c>
      <c r="AD5" s="9" t="s">
        <v>56</v>
      </c>
      <c r="AE5" s="9" t="s">
        <v>56</v>
      </c>
      <c r="AF5" s="9" t="s">
        <v>56</v>
      </c>
      <c r="AG5" s="9" t="s">
        <v>56</v>
      </c>
      <c r="AH5" s="9" t="s">
        <v>57</v>
      </c>
      <c r="AI5">
        <v>1</v>
      </c>
    </row>
    <row r="6" spans="1:35">
      <c r="A6" t="s">
        <v>41</v>
      </c>
      <c r="B6" t="s">
        <v>42</v>
      </c>
      <c r="C6" t="s">
        <v>43</v>
      </c>
      <c r="D6" t="s">
        <v>44</v>
      </c>
      <c r="E6" t="s">
        <v>222</v>
      </c>
      <c r="F6" t="s">
        <v>222</v>
      </c>
      <c r="G6" t="s">
        <v>46</v>
      </c>
      <c r="H6" t="s">
        <v>47</v>
      </c>
      <c r="I6" t="s">
        <v>48</v>
      </c>
      <c r="J6" t="s">
        <v>49</v>
      </c>
      <c r="K6" t="s">
        <v>50</v>
      </c>
      <c r="L6" t="s">
        <v>223</v>
      </c>
      <c r="M6" t="s">
        <v>232</v>
      </c>
      <c r="N6">
        <v>6630</v>
      </c>
      <c r="O6">
        <v>5</v>
      </c>
      <c r="P6" t="s">
        <v>233</v>
      </c>
      <c r="Q6" s="9">
        <v>374400</v>
      </c>
      <c r="R6" s="9">
        <v>374400</v>
      </c>
      <c r="S6" s="9">
        <v>360000</v>
      </c>
      <c r="T6" s="9">
        <v>360000</v>
      </c>
      <c r="U6" s="9">
        <v>14400</v>
      </c>
      <c r="V6" s="9">
        <v>360000</v>
      </c>
      <c r="W6" s="9">
        <v>0</v>
      </c>
      <c r="X6" s="9">
        <v>14400</v>
      </c>
      <c r="Y6" s="9">
        <v>0</v>
      </c>
      <c r="Z6" s="9">
        <v>360000</v>
      </c>
      <c r="AA6" s="9">
        <v>0</v>
      </c>
      <c r="AB6" s="9" t="s">
        <v>54</v>
      </c>
      <c r="AC6" s="9" t="s">
        <v>55</v>
      </c>
      <c r="AD6" s="9" t="s">
        <v>56</v>
      </c>
      <c r="AE6" s="9" t="s">
        <v>56</v>
      </c>
      <c r="AF6" s="9" t="s">
        <v>56</v>
      </c>
      <c r="AG6" s="9" t="s">
        <v>56</v>
      </c>
      <c r="AH6" s="9" t="s">
        <v>57</v>
      </c>
      <c r="AI6">
        <v>1</v>
      </c>
    </row>
    <row r="7" spans="1:35">
      <c r="A7" t="s">
        <v>41</v>
      </c>
      <c r="B7" t="s">
        <v>42</v>
      </c>
      <c r="C7" t="s">
        <v>43</v>
      </c>
      <c r="D7" t="s">
        <v>44</v>
      </c>
      <c r="E7" t="s">
        <v>222</v>
      </c>
      <c r="F7" t="s">
        <v>222</v>
      </c>
      <c r="G7" t="s">
        <v>46</v>
      </c>
      <c r="H7" t="s">
        <v>47</v>
      </c>
      <c r="I7" t="s">
        <v>48</v>
      </c>
      <c r="J7" t="s">
        <v>49</v>
      </c>
      <c r="K7" t="s">
        <v>50</v>
      </c>
      <c r="L7" t="s">
        <v>223</v>
      </c>
      <c r="M7" t="s">
        <v>234</v>
      </c>
      <c r="N7">
        <v>6631</v>
      </c>
      <c r="O7">
        <v>6</v>
      </c>
      <c r="P7" t="s">
        <v>235</v>
      </c>
      <c r="Q7" s="9">
        <v>36050000</v>
      </c>
      <c r="R7" s="9">
        <v>115350000</v>
      </c>
      <c r="S7" s="9">
        <v>93935931</v>
      </c>
      <c r="T7" s="9">
        <v>93935931</v>
      </c>
      <c r="U7" s="9">
        <v>21414069</v>
      </c>
      <c r="V7" s="9">
        <v>93935931</v>
      </c>
      <c r="W7" s="9">
        <v>0</v>
      </c>
      <c r="X7" s="9">
        <v>21414069</v>
      </c>
      <c r="Y7" s="9">
        <v>0</v>
      </c>
      <c r="Z7" s="9">
        <v>93935931</v>
      </c>
      <c r="AA7" s="9">
        <v>0</v>
      </c>
      <c r="AB7" s="9" t="s">
        <v>54</v>
      </c>
      <c r="AC7" s="9" t="s">
        <v>55</v>
      </c>
      <c r="AD7" s="9" t="s">
        <v>56</v>
      </c>
      <c r="AE7" s="9" t="s">
        <v>56</v>
      </c>
      <c r="AF7" s="9" t="s">
        <v>56</v>
      </c>
      <c r="AG7" s="9" t="s">
        <v>56</v>
      </c>
      <c r="AH7" s="9" t="s">
        <v>57</v>
      </c>
      <c r="AI7">
        <v>1</v>
      </c>
    </row>
    <row r="8" spans="1:35">
      <c r="A8" t="s">
        <v>41</v>
      </c>
      <c r="B8" t="s">
        <v>42</v>
      </c>
      <c r="C8" t="s">
        <v>43</v>
      </c>
      <c r="D8" t="s">
        <v>44</v>
      </c>
      <c r="E8" t="s">
        <v>222</v>
      </c>
      <c r="F8" t="s">
        <v>236</v>
      </c>
      <c r="G8" t="s">
        <v>46</v>
      </c>
      <c r="H8" t="s">
        <v>47</v>
      </c>
      <c r="I8" t="s">
        <v>48</v>
      </c>
      <c r="J8" t="s">
        <v>49</v>
      </c>
      <c r="K8" t="s">
        <v>50</v>
      </c>
      <c r="L8" t="s">
        <v>237</v>
      </c>
      <c r="M8" t="s">
        <v>238</v>
      </c>
      <c r="N8">
        <v>6632</v>
      </c>
      <c r="O8">
        <v>7</v>
      </c>
      <c r="P8" t="s">
        <v>239</v>
      </c>
      <c r="Q8" s="9">
        <v>5000000</v>
      </c>
      <c r="R8" s="9">
        <v>5000000</v>
      </c>
      <c r="S8" s="9">
        <v>0</v>
      </c>
      <c r="T8" s="9">
        <v>0</v>
      </c>
      <c r="U8" s="9">
        <v>5000000</v>
      </c>
      <c r="V8" s="9">
        <v>0</v>
      </c>
      <c r="W8" s="9">
        <v>0</v>
      </c>
      <c r="X8" s="9">
        <v>5000000</v>
      </c>
      <c r="Y8" s="9">
        <v>0</v>
      </c>
      <c r="Z8" s="9">
        <v>0</v>
      </c>
      <c r="AA8" s="9">
        <v>0</v>
      </c>
      <c r="AB8" s="9" t="s">
        <v>54</v>
      </c>
      <c r="AC8" s="9" t="s">
        <v>55</v>
      </c>
      <c r="AD8" s="9" t="s">
        <v>56</v>
      </c>
      <c r="AE8" s="9" t="s">
        <v>56</v>
      </c>
      <c r="AF8" s="9" t="s">
        <v>56</v>
      </c>
      <c r="AG8" s="9" t="s">
        <v>56</v>
      </c>
      <c r="AH8" s="9" t="s">
        <v>57</v>
      </c>
      <c r="AI8">
        <v>1</v>
      </c>
    </row>
    <row r="9" spans="1:35">
      <c r="A9" t="s">
        <v>41</v>
      </c>
      <c r="B9" t="s">
        <v>42</v>
      </c>
      <c r="C9" t="s">
        <v>43</v>
      </c>
      <c r="D9" t="s">
        <v>44</v>
      </c>
      <c r="E9" t="s">
        <v>222</v>
      </c>
      <c r="F9" t="s">
        <v>240</v>
      </c>
      <c r="G9" t="s">
        <v>46</v>
      </c>
      <c r="H9" t="s">
        <v>47</v>
      </c>
      <c r="I9" t="s">
        <v>48</v>
      </c>
      <c r="J9" t="s">
        <v>49</v>
      </c>
      <c r="K9" t="s">
        <v>50</v>
      </c>
      <c r="L9" t="s">
        <v>241</v>
      </c>
      <c r="M9" t="s">
        <v>242</v>
      </c>
      <c r="N9">
        <v>6633</v>
      </c>
      <c r="O9">
        <v>8</v>
      </c>
      <c r="P9" t="s">
        <v>243</v>
      </c>
      <c r="Q9" s="9">
        <v>400000000</v>
      </c>
      <c r="R9" s="9">
        <v>400000000</v>
      </c>
      <c r="S9" s="9">
        <v>400000000</v>
      </c>
      <c r="T9" s="9">
        <v>400000000</v>
      </c>
      <c r="U9" s="9">
        <v>0</v>
      </c>
      <c r="V9" s="9">
        <v>400000000</v>
      </c>
      <c r="W9" s="9">
        <v>0</v>
      </c>
      <c r="X9" s="9">
        <v>0</v>
      </c>
      <c r="Y9" s="9">
        <v>0</v>
      </c>
      <c r="Z9" s="9">
        <v>400000000</v>
      </c>
      <c r="AA9" s="9">
        <v>0</v>
      </c>
      <c r="AB9" s="9" t="s">
        <v>54</v>
      </c>
      <c r="AC9" s="9" t="s">
        <v>55</v>
      </c>
      <c r="AD9" s="9" t="s">
        <v>56</v>
      </c>
      <c r="AE9" s="9" t="s">
        <v>56</v>
      </c>
      <c r="AF9" s="9" t="s">
        <v>56</v>
      </c>
      <c r="AG9" s="9" t="s">
        <v>56</v>
      </c>
      <c r="AH9" s="9" t="s">
        <v>57</v>
      </c>
      <c r="AI9">
        <v>1</v>
      </c>
    </row>
    <row r="10" spans="1:35">
      <c r="A10" t="s">
        <v>41</v>
      </c>
      <c r="B10" t="s">
        <v>42</v>
      </c>
      <c r="C10" t="s">
        <v>43</v>
      </c>
      <c r="D10" t="s">
        <v>44</v>
      </c>
      <c r="E10" t="s">
        <v>222</v>
      </c>
      <c r="F10" t="s">
        <v>240</v>
      </c>
      <c r="G10" t="s">
        <v>46</v>
      </c>
      <c r="H10" t="s">
        <v>47</v>
      </c>
      <c r="I10" t="s">
        <v>48</v>
      </c>
      <c r="J10" t="s">
        <v>49</v>
      </c>
      <c r="K10" t="s">
        <v>50</v>
      </c>
      <c r="L10" t="s">
        <v>241</v>
      </c>
      <c r="M10" t="s">
        <v>244</v>
      </c>
      <c r="N10">
        <v>6634</v>
      </c>
      <c r="O10">
        <v>9</v>
      </c>
      <c r="P10" t="s">
        <v>245</v>
      </c>
      <c r="Q10" s="9">
        <v>400000000</v>
      </c>
      <c r="R10" s="9">
        <v>386447639</v>
      </c>
      <c r="S10" s="9">
        <v>265555351</v>
      </c>
      <c r="T10" s="9">
        <v>379250039</v>
      </c>
      <c r="U10" s="9">
        <v>7197600</v>
      </c>
      <c r="V10" s="9">
        <v>379250039</v>
      </c>
      <c r="W10" s="9">
        <v>113694688</v>
      </c>
      <c r="X10" s="9">
        <v>120892288</v>
      </c>
      <c r="Y10" s="9">
        <v>0</v>
      </c>
      <c r="Z10" s="9">
        <v>265555351</v>
      </c>
      <c r="AA10" s="9">
        <v>0</v>
      </c>
      <c r="AB10" s="9" t="s">
        <v>54</v>
      </c>
      <c r="AC10" s="9" t="s">
        <v>55</v>
      </c>
      <c r="AD10" s="9" t="s">
        <v>56</v>
      </c>
      <c r="AE10" s="9" t="s">
        <v>56</v>
      </c>
      <c r="AF10" s="9" t="s">
        <v>56</v>
      </c>
      <c r="AG10" s="9" t="s">
        <v>56</v>
      </c>
      <c r="AH10" s="9" t="s">
        <v>57</v>
      </c>
      <c r="AI10">
        <v>1</v>
      </c>
    </row>
    <row r="11" spans="1:35">
      <c r="A11" t="s">
        <v>41</v>
      </c>
      <c r="B11" t="s">
        <v>42</v>
      </c>
      <c r="C11" t="s">
        <v>43</v>
      </c>
      <c r="D11" t="s">
        <v>44</v>
      </c>
      <c r="E11" t="s">
        <v>222</v>
      </c>
      <c r="F11" t="s">
        <v>246</v>
      </c>
      <c r="G11" t="s">
        <v>46</v>
      </c>
      <c r="H11" t="s">
        <v>47</v>
      </c>
      <c r="I11" t="s">
        <v>48</v>
      </c>
      <c r="J11" t="s">
        <v>49</v>
      </c>
      <c r="K11" t="s">
        <v>50</v>
      </c>
      <c r="L11" t="s">
        <v>247</v>
      </c>
      <c r="M11" t="s">
        <v>248</v>
      </c>
      <c r="N11">
        <v>6635</v>
      </c>
      <c r="O11">
        <v>10</v>
      </c>
      <c r="P11" t="s">
        <v>249</v>
      </c>
      <c r="Q11" s="9">
        <v>78420000</v>
      </c>
      <c r="R11" s="9">
        <v>85920000</v>
      </c>
      <c r="S11" s="9">
        <v>82884491</v>
      </c>
      <c r="T11" s="9">
        <v>82884491</v>
      </c>
      <c r="U11" s="9">
        <v>3035509</v>
      </c>
      <c r="V11" s="9">
        <v>82884491</v>
      </c>
      <c r="W11" s="9">
        <v>0</v>
      </c>
      <c r="X11" s="9">
        <v>3035509</v>
      </c>
      <c r="Y11" s="9">
        <v>0</v>
      </c>
      <c r="Z11" s="9">
        <v>82884491</v>
      </c>
      <c r="AA11" s="9">
        <v>0</v>
      </c>
      <c r="AB11" s="9" t="s">
        <v>54</v>
      </c>
      <c r="AC11" s="9" t="s">
        <v>55</v>
      </c>
      <c r="AD11" s="9" t="s">
        <v>56</v>
      </c>
      <c r="AE11" s="9" t="s">
        <v>56</v>
      </c>
      <c r="AF11" s="9" t="s">
        <v>56</v>
      </c>
      <c r="AG11" s="9" t="s">
        <v>56</v>
      </c>
      <c r="AH11" s="9" t="s">
        <v>57</v>
      </c>
      <c r="AI11">
        <v>1</v>
      </c>
    </row>
    <row r="12" spans="1:35">
      <c r="A12" t="s">
        <v>41</v>
      </c>
      <c r="B12" t="s">
        <v>42</v>
      </c>
      <c r="C12" t="s">
        <v>43</v>
      </c>
      <c r="D12" t="s">
        <v>44</v>
      </c>
      <c r="E12" t="s">
        <v>222</v>
      </c>
      <c r="F12" t="s">
        <v>246</v>
      </c>
      <c r="G12" t="s">
        <v>46</v>
      </c>
      <c r="H12" t="s">
        <v>47</v>
      </c>
      <c r="I12" t="s">
        <v>48</v>
      </c>
      <c r="J12" t="s">
        <v>49</v>
      </c>
      <c r="K12" t="s">
        <v>50</v>
      </c>
      <c r="L12" t="s">
        <v>247</v>
      </c>
      <c r="M12" t="s">
        <v>250</v>
      </c>
      <c r="N12">
        <v>6636</v>
      </c>
      <c r="O12">
        <v>11</v>
      </c>
      <c r="P12" t="s">
        <v>251</v>
      </c>
      <c r="Q12" s="9">
        <v>50147000</v>
      </c>
      <c r="R12" s="9">
        <v>50147000</v>
      </c>
      <c r="S12" s="9">
        <v>47790900</v>
      </c>
      <c r="T12" s="9">
        <v>47790900</v>
      </c>
      <c r="U12" s="9">
        <v>2356100</v>
      </c>
      <c r="V12" s="9">
        <v>47790900</v>
      </c>
      <c r="W12" s="9">
        <v>0</v>
      </c>
      <c r="X12" s="9">
        <v>2356100</v>
      </c>
      <c r="Y12" s="9">
        <v>0</v>
      </c>
      <c r="Z12" s="9">
        <v>47790900</v>
      </c>
      <c r="AA12" s="9">
        <v>0</v>
      </c>
      <c r="AB12" s="9" t="s">
        <v>54</v>
      </c>
      <c r="AC12" s="9" t="s">
        <v>55</v>
      </c>
      <c r="AD12" s="9" t="s">
        <v>56</v>
      </c>
      <c r="AE12" s="9" t="s">
        <v>56</v>
      </c>
      <c r="AF12" s="9" t="s">
        <v>56</v>
      </c>
      <c r="AG12" s="9" t="s">
        <v>56</v>
      </c>
      <c r="AH12" s="9" t="s">
        <v>57</v>
      </c>
      <c r="AI12">
        <v>1</v>
      </c>
    </row>
    <row r="13" spans="1:35">
      <c r="A13" t="s">
        <v>41</v>
      </c>
      <c r="B13" t="s">
        <v>42</v>
      </c>
      <c r="C13" t="s">
        <v>43</v>
      </c>
      <c r="D13" t="s">
        <v>44</v>
      </c>
      <c r="E13" t="s">
        <v>222</v>
      </c>
      <c r="F13" t="s">
        <v>246</v>
      </c>
      <c r="G13" t="s">
        <v>46</v>
      </c>
      <c r="H13" t="s">
        <v>47</v>
      </c>
      <c r="I13" t="s">
        <v>48</v>
      </c>
      <c r="J13" t="s">
        <v>49</v>
      </c>
      <c r="K13" t="s">
        <v>50</v>
      </c>
      <c r="L13" t="s">
        <v>247</v>
      </c>
      <c r="M13" t="s">
        <v>252</v>
      </c>
      <c r="N13">
        <v>6637</v>
      </c>
      <c r="O13">
        <v>12</v>
      </c>
      <c r="P13" t="s">
        <v>253</v>
      </c>
      <c r="Q13" s="9">
        <v>185060000</v>
      </c>
      <c r="R13" s="9">
        <v>185060000</v>
      </c>
      <c r="S13" s="9">
        <v>174511405</v>
      </c>
      <c r="T13" s="9">
        <v>174511405</v>
      </c>
      <c r="U13" s="9">
        <v>10548595</v>
      </c>
      <c r="V13" s="9">
        <v>174511405</v>
      </c>
      <c r="W13" s="9">
        <v>0</v>
      </c>
      <c r="X13" s="9">
        <v>10548595</v>
      </c>
      <c r="Y13" s="9">
        <v>0</v>
      </c>
      <c r="Z13" s="9">
        <v>174511405</v>
      </c>
      <c r="AA13" s="9">
        <v>0</v>
      </c>
      <c r="AB13" s="9" t="s">
        <v>54</v>
      </c>
      <c r="AC13" s="9" t="s">
        <v>55</v>
      </c>
      <c r="AD13" s="9" t="s">
        <v>56</v>
      </c>
      <c r="AE13" s="9" t="s">
        <v>56</v>
      </c>
      <c r="AF13" s="9" t="s">
        <v>56</v>
      </c>
      <c r="AG13" s="9" t="s">
        <v>56</v>
      </c>
      <c r="AH13" s="9" t="s">
        <v>57</v>
      </c>
      <c r="AI13">
        <v>1</v>
      </c>
    </row>
    <row r="14" spans="1:35">
      <c r="A14" t="s">
        <v>41</v>
      </c>
      <c r="B14" t="s">
        <v>42</v>
      </c>
      <c r="C14" t="s">
        <v>43</v>
      </c>
      <c r="D14" t="s">
        <v>44</v>
      </c>
      <c r="E14" t="s">
        <v>222</v>
      </c>
      <c r="F14" t="s">
        <v>246</v>
      </c>
      <c r="G14" t="s">
        <v>46</v>
      </c>
      <c r="H14" t="s">
        <v>47</v>
      </c>
      <c r="I14" t="s">
        <v>48</v>
      </c>
      <c r="J14" t="s">
        <v>49</v>
      </c>
      <c r="K14" t="s">
        <v>50</v>
      </c>
      <c r="L14" t="s">
        <v>247</v>
      </c>
      <c r="M14" t="s">
        <v>254</v>
      </c>
      <c r="N14">
        <v>6638</v>
      </c>
      <c r="O14">
        <v>13</v>
      </c>
      <c r="P14" t="s">
        <v>255</v>
      </c>
      <c r="Q14" s="9">
        <v>182840000</v>
      </c>
      <c r="R14" s="9">
        <v>175340000</v>
      </c>
      <c r="S14" s="9">
        <v>163464833</v>
      </c>
      <c r="T14" s="9">
        <v>163464833</v>
      </c>
      <c r="U14" s="9">
        <v>11875167</v>
      </c>
      <c r="V14" s="9">
        <v>163464833</v>
      </c>
      <c r="W14" s="9">
        <v>0</v>
      </c>
      <c r="X14" s="9">
        <v>11875167</v>
      </c>
      <c r="Y14" s="9">
        <v>0</v>
      </c>
      <c r="Z14" s="9">
        <v>163464833</v>
      </c>
      <c r="AA14" s="9">
        <v>0</v>
      </c>
      <c r="AB14" s="9" t="s">
        <v>54</v>
      </c>
      <c r="AC14" s="9" t="s">
        <v>55</v>
      </c>
      <c r="AD14" s="9" t="s">
        <v>56</v>
      </c>
      <c r="AE14" s="9" t="s">
        <v>56</v>
      </c>
      <c r="AF14" s="9" t="s">
        <v>56</v>
      </c>
      <c r="AG14" s="9" t="s">
        <v>56</v>
      </c>
      <c r="AH14" s="9" t="s">
        <v>57</v>
      </c>
      <c r="AI14">
        <v>1</v>
      </c>
    </row>
    <row r="15" spans="1:35">
      <c r="A15" t="s">
        <v>41</v>
      </c>
      <c r="B15" t="s">
        <v>42</v>
      </c>
      <c r="C15" t="s">
        <v>43</v>
      </c>
      <c r="D15" t="s">
        <v>44</v>
      </c>
      <c r="E15" t="s">
        <v>222</v>
      </c>
      <c r="F15" t="s">
        <v>246</v>
      </c>
      <c r="G15" t="s">
        <v>46</v>
      </c>
      <c r="H15" t="s">
        <v>47</v>
      </c>
      <c r="I15" t="s">
        <v>48</v>
      </c>
      <c r="J15" t="s">
        <v>49</v>
      </c>
      <c r="K15" t="s">
        <v>50</v>
      </c>
      <c r="L15" t="s">
        <v>247</v>
      </c>
      <c r="M15" t="s">
        <v>256</v>
      </c>
      <c r="N15">
        <v>6639</v>
      </c>
      <c r="O15">
        <v>14</v>
      </c>
      <c r="P15" t="s">
        <v>257</v>
      </c>
      <c r="Q15" s="9">
        <v>249500000</v>
      </c>
      <c r="R15" s="9">
        <v>219200000</v>
      </c>
      <c r="S15" s="9">
        <v>212936153</v>
      </c>
      <c r="T15" s="9">
        <v>212936153</v>
      </c>
      <c r="U15" s="9">
        <v>6263847</v>
      </c>
      <c r="V15" s="9">
        <v>212936153</v>
      </c>
      <c r="W15" s="9">
        <v>0</v>
      </c>
      <c r="X15" s="9">
        <v>6263847</v>
      </c>
      <c r="Y15" s="9">
        <v>0</v>
      </c>
      <c r="Z15" s="9">
        <v>212936153</v>
      </c>
      <c r="AA15" s="9">
        <v>0</v>
      </c>
      <c r="AB15" s="9" t="s">
        <v>54</v>
      </c>
      <c r="AC15" s="9" t="s">
        <v>55</v>
      </c>
      <c r="AD15" s="9" t="s">
        <v>56</v>
      </c>
      <c r="AE15" s="9" t="s">
        <v>56</v>
      </c>
      <c r="AF15" s="9" t="s">
        <v>56</v>
      </c>
      <c r="AG15" s="9" t="s">
        <v>56</v>
      </c>
      <c r="AH15" s="9" t="s">
        <v>57</v>
      </c>
      <c r="AI15">
        <v>1</v>
      </c>
    </row>
    <row r="16" spans="1:35">
      <c r="A16" t="s">
        <v>41</v>
      </c>
      <c r="B16" t="s">
        <v>42</v>
      </c>
      <c r="C16" t="s">
        <v>43</v>
      </c>
      <c r="D16" t="s">
        <v>44</v>
      </c>
      <c r="E16" t="s">
        <v>222</v>
      </c>
      <c r="F16" t="s">
        <v>246</v>
      </c>
      <c r="G16" t="s">
        <v>46</v>
      </c>
      <c r="H16" t="s">
        <v>47</v>
      </c>
      <c r="I16" t="s">
        <v>48</v>
      </c>
      <c r="J16" t="s">
        <v>49</v>
      </c>
      <c r="K16" t="s">
        <v>50</v>
      </c>
      <c r="L16" t="s">
        <v>247</v>
      </c>
      <c r="M16" t="s">
        <v>258</v>
      </c>
      <c r="N16">
        <v>6640</v>
      </c>
      <c r="O16">
        <v>15</v>
      </c>
      <c r="P16" t="s">
        <v>259</v>
      </c>
      <c r="Q16" s="9">
        <v>46253000</v>
      </c>
      <c r="R16" s="9">
        <v>46253000</v>
      </c>
      <c r="S16" s="9">
        <v>42111500</v>
      </c>
      <c r="T16" s="9">
        <v>42111500</v>
      </c>
      <c r="U16" s="9">
        <v>4141500</v>
      </c>
      <c r="V16" s="9">
        <v>42111500</v>
      </c>
      <c r="W16" s="9">
        <v>0</v>
      </c>
      <c r="X16" s="9">
        <v>4141500</v>
      </c>
      <c r="Y16" s="9">
        <v>0</v>
      </c>
      <c r="Z16" s="9">
        <v>42111500</v>
      </c>
      <c r="AA16" s="9">
        <v>0</v>
      </c>
      <c r="AB16" s="9" t="s">
        <v>54</v>
      </c>
      <c r="AC16" s="9" t="s">
        <v>55</v>
      </c>
      <c r="AD16" s="9" t="s">
        <v>56</v>
      </c>
      <c r="AE16" s="9" t="s">
        <v>56</v>
      </c>
      <c r="AF16" s="9" t="s">
        <v>56</v>
      </c>
      <c r="AG16" s="9" t="s">
        <v>56</v>
      </c>
      <c r="AH16" s="9" t="s">
        <v>57</v>
      </c>
      <c r="AI16">
        <v>1</v>
      </c>
    </row>
    <row r="17" spans="1:35">
      <c r="A17" t="s">
        <v>41</v>
      </c>
      <c r="B17" t="s">
        <v>42</v>
      </c>
      <c r="C17" t="s">
        <v>43</v>
      </c>
      <c r="D17" t="s">
        <v>44</v>
      </c>
      <c r="E17" t="s">
        <v>222</v>
      </c>
      <c r="F17" t="s">
        <v>246</v>
      </c>
      <c r="G17" t="s">
        <v>46</v>
      </c>
      <c r="H17" t="s">
        <v>47</v>
      </c>
      <c r="I17" t="s">
        <v>48</v>
      </c>
      <c r="J17" t="s">
        <v>49</v>
      </c>
      <c r="K17" t="s">
        <v>50</v>
      </c>
      <c r="L17" t="s">
        <v>247</v>
      </c>
      <c r="M17" t="s">
        <v>260</v>
      </c>
      <c r="N17">
        <v>6641</v>
      </c>
      <c r="O17">
        <v>16</v>
      </c>
      <c r="P17" t="s">
        <v>261</v>
      </c>
      <c r="Q17" s="9">
        <v>69380000</v>
      </c>
      <c r="R17" s="9">
        <v>69380000</v>
      </c>
      <c r="S17" s="9">
        <v>63177400</v>
      </c>
      <c r="T17" s="9">
        <v>63177400</v>
      </c>
      <c r="U17" s="9">
        <v>6202600</v>
      </c>
      <c r="V17" s="9">
        <v>63177400</v>
      </c>
      <c r="W17" s="9">
        <v>0</v>
      </c>
      <c r="X17" s="9">
        <v>6202600</v>
      </c>
      <c r="Y17" s="9">
        <v>0</v>
      </c>
      <c r="Z17" s="9">
        <v>63177400</v>
      </c>
      <c r="AA17" s="9">
        <v>0</v>
      </c>
      <c r="AB17" s="9" t="s">
        <v>54</v>
      </c>
      <c r="AC17" s="9" t="s">
        <v>55</v>
      </c>
      <c r="AD17" s="9" t="s">
        <v>56</v>
      </c>
      <c r="AE17" s="9" t="s">
        <v>56</v>
      </c>
      <c r="AF17" s="9" t="s">
        <v>56</v>
      </c>
      <c r="AG17" s="9" t="s">
        <v>56</v>
      </c>
      <c r="AH17" s="9" t="s">
        <v>57</v>
      </c>
      <c r="AI17">
        <v>1</v>
      </c>
    </row>
    <row r="18" spans="1:35">
      <c r="A18" t="s">
        <v>41</v>
      </c>
      <c r="B18" t="s">
        <v>42</v>
      </c>
      <c r="C18" t="s">
        <v>43</v>
      </c>
      <c r="D18" t="s">
        <v>44</v>
      </c>
      <c r="E18" t="s">
        <v>222</v>
      </c>
      <c r="F18" t="s">
        <v>246</v>
      </c>
      <c r="G18" t="s">
        <v>46</v>
      </c>
      <c r="H18" t="s">
        <v>47</v>
      </c>
      <c r="I18" t="s">
        <v>48</v>
      </c>
      <c r="J18" t="s">
        <v>49</v>
      </c>
      <c r="K18" t="s">
        <v>50</v>
      </c>
      <c r="L18" t="s">
        <v>247</v>
      </c>
      <c r="M18" t="s">
        <v>262</v>
      </c>
      <c r="N18">
        <v>6642</v>
      </c>
      <c r="O18">
        <v>17</v>
      </c>
      <c r="P18" t="s">
        <v>263</v>
      </c>
      <c r="Q18" s="9">
        <v>92506000</v>
      </c>
      <c r="R18" s="9">
        <v>92506000</v>
      </c>
      <c r="S18" s="9">
        <v>84240900</v>
      </c>
      <c r="T18" s="9">
        <v>84240900</v>
      </c>
      <c r="U18" s="9">
        <v>8265100</v>
      </c>
      <c r="V18" s="9">
        <v>84240900</v>
      </c>
      <c r="W18" s="9">
        <v>0</v>
      </c>
      <c r="X18" s="9">
        <v>8265100</v>
      </c>
      <c r="Y18" s="9">
        <v>0</v>
      </c>
      <c r="Z18" s="9">
        <v>84240900</v>
      </c>
      <c r="AA18" s="9">
        <v>0</v>
      </c>
      <c r="AB18" s="9" t="s">
        <v>54</v>
      </c>
      <c r="AC18" s="9" t="s">
        <v>55</v>
      </c>
      <c r="AD18" s="9" t="s">
        <v>56</v>
      </c>
      <c r="AE18" s="9" t="s">
        <v>56</v>
      </c>
      <c r="AF18" s="9" t="s">
        <v>56</v>
      </c>
      <c r="AG18" s="9" t="s">
        <v>56</v>
      </c>
      <c r="AH18" s="9" t="s">
        <v>57</v>
      </c>
      <c r="AI18">
        <v>1</v>
      </c>
    </row>
    <row r="19" spans="1:35">
      <c r="A19" t="s">
        <v>41</v>
      </c>
      <c r="B19" t="s">
        <v>42</v>
      </c>
      <c r="C19" t="s">
        <v>43</v>
      </c>
      <c r="D19" t="s">
        <v>44</v>
      </c>
      <c r="E19" t="s">
        <v>222</v>
      </c>
      <c r="F19" t="s">
        <v>246</v>
      </c>
      <c r="G19" t="s">
        <v>46</v>
      </c>
      <c r="H19" t="s">
        <v>47</v>
      </c>
      <c r="I19" t="s">
        <v>48</v>
      </c>
      <c r="J19" t="s">
        <v>49</v>
      </c>
      <c r="K19" t="s">
        <v>50</v>
      </c>
      <c r="L19" t="s">
        <v>247</v>
      </c>
      <c r="M19" t="s">
        <v>384</v>
      </c>
      <c r="N19">
        <v>6643</v>
      </c>
      <c r="O19">
        <v>18</v>
      </c>
      <c r="P19" t="s">
        <v>385</v>
      </c>
      <c r="Q19" s="9">
        <v>7860000</v>
      </c>
      <c r="R19" s="9">
        <v>7860000</v>
      </c>
      <c r="S19" s="9">
        <v>158477</v>
      </c>
      <c r="T19" s="9">
        <v>158477</v>
      </c>
      <c r="U19" s="9">
        <v>7701523</v>
      </c>
      <c r="V19" s="9">
        <v>158477</v>
      </c>
      <c r="W19" s="9">
        <v>0</v>
      </c>
      <c r="X19" s="9">
        <v>7701523</v>
      </c>
      <c r="Y19" s="9">
        <v>0</v>
      </c>
      <c r="Z19" s="9">
        <v>158477</v>
      </c>
      <c r="AA19" s="9">
        <v>0</v>
      </c>
      <c r="AB19" s="9" t="s">
        <v>54</v>
      </c>
      <c r="AC19" s="9" t="s">
        <v>55</v>
      </c>
      <c r="AD19" s="9" t="s">
        <v>56</v>
      </c>
      <c r="AE19" s="9" t="s">
        <v>56</v>
      </c>
      <c r="AF19" s="9" t="s">
        <v>56</v>
      </c>
      <c r="AG19" s="9" t="s">
        <v>56</v>
      </c>
      <c r="AH19" s="9" t="s">
        <v>57</v>
      </c>
      <c r="AI19">
        <v>1</v>
      </c>
    </row>
    <row r="20" spans="1:35">
      <c r="A20" t="s">
        <v>41</v>
      </c>
      <c r="B20" t="s">
        <v>42</v>
      </c>
      <c r="C20" t="s">
        <v>43</v>
      </c>
      <c r="D20" t="s">
        <v>44</v>
      </c>
      <c r="E20" t="s">
        <v>236</v>
      </c>
      <c r="F20" t="s">
        <v>264</v>
      </c>
      <c r="G20" t="s">
        <v>46</v>
      </c>
      <c r="H20" t="s">
        <v>47</v>
      </c>
      <c r="I20" t="s">
        <v>48</v>
      </c>
      <c r="J20" t="s">
        <v>49</v>
      </c>
      <c r="K20" t="s">
        <v>98</v>
      </c>
      <c r="L20" t="s">
        <v>265</v>
      </c>
      <c r="M20" t="s">
        <v>266</v>
      </c>
      <c r="N20">
        <v>6644</v>
      </c>
      <c r="O20">
        <v>19</v>
      </c>
      <c r="P20" t="s">
        <v>267</v>
      </c>
      <c r="Q20" s="9">
        <v>60000000</v>
      </c>
      <c r="R20" s="9">
        <v>7526855</v>
      </c>
      <c r="S20" s="9">
        <v>0</v>
      </c>
      <c r="T20" s="9">
        <v>0</v>
      </c>
      <c r="U20" s="9">
        <v>7526855</v>
      </c>
      <c r="V20" s="9">
        <v>0</v>
      </c>
      <c r="W20" s="9">
        <v>0</v>
      </c>
      <c r="X20" s="9">
        <v>7526855</v>
      </c>
      <c r="Y20" s="9">
        <v>0</v>
      </c>
      <c r="Z20" s="9">
        <v>0</v>
      </c>
      <c r="AA20" s="9">
        <v>0</v>
      </c>
      <c r="AB20" s="9" t="s">
        <v>54</v>
      </c>
      <c r="AC20" s="9" t="s">
        <v>55</v>
      </c>
      <c r="AD20" s="9" t="s">
        <v>56</v>
      </c>
      <c r="AE20" s="9" t="s">
        <v>56</v>
      </c>
      <c r="AF20" s="9" t="s">
        <v>56</v>
      </c>
      <c r="AG20" s="9" t="s">
        <v>56</v>
      </c>
      <c r="AH20" s="9" t="s">
        <v>57</v>
      </c>
      <c r="AI20">
        <v>1</v>
      </c>
    </row>
    <row r="21" spans="1:35">
      <c r="A21" t="s">
        <v>41</v>
      </c>
      <c r="B21" t="s">
        <v>42</v>
      </c>
      <c r="C21" t="s">
        <v>43</v>
      </c>
      <c r="D21" t="s">
        <v>44</v>
      </c>
      <c r="E21" t="s">
        <v>236</v>
      </c>
      <c r="F21" t="s">
        <v>264</v>
      </c>
      <c r="G21" t="s">
        <v>46</v>
      </c>
      <c r="H21" t="s">
        <v>47</v>
      </c>
      <c r="I21" t="s">
        <v>48</v>
      </c>
      <c r="J21" t="s">
        <v>49</v>
      </c>
      <c r="K21" t="s">
        <v>98</v>
      </c>
      <c r="L21" t="s">
        <v>265</v>
      </c>
      <c r="M21" t="s">
        <v>268</v>
      </c>
      <c r="N21">
        <v>6645</v>
      </c>
      <c r="O21">
        <v>20</v>
      </c>
      <c r="P21" t="s">
        <v>269</v>
      </c>
      <c r="Q21" s="9">
        <v>60000000</v>
      </c>
      <c r="R21" s="9">
        <v>51952400</v>
      </c>
      <c r="S21" s="9">
        <v>51945601</v>
      </c>
      <c r="T21" s="9">
        <v>51945601</v>
      </c>
      <c r="U21" s="9">
        <v>6799</v>
      </c>
      <c r="V21" s="9">
        <v>51945601</v>
      </c>
      <c r="W21" s="9">
        <v>0</v>
      </c>
      <c r="X21" s="9">
        <v>6799</v>
      </c>
      <c r="Y21" s="9">
        <v>0</v>
      </c>
      <c r="Z21" s="9">
        <v>51945601</v>
      </c>
      <c r="AA21" s="9">
        <v>0</v>
      </c>
      <c r="AB21" s="9" t="s">
        <v>54</v>
      </c>
      <c r="AC21" s="9" t="s">
        <v>55</v>
      </c>
      <c r="AD21" s="9" t="s">
        <v>56</v>
      </c>
      <c r="AE21" s="9" t="s">
        <v>56</v>
      </c>
      <c r="AF21" s="9" t="s">
        <v>56</v>
      </c>
      <c r="AG21" s="9" t="s">
        <v>56</v>
      </c>
      <c r="AH21" s="9" t="s">
        <v>57</v>
      </c>
      <c r="AI21">
        <v>1</v>
      </c>
    </row>
    <row r="22" spans="1:35">
      <c r="A22" t="s">
        <v>41</v>
      </c>
      <c r="B22" t="s">
        <v>42</v>
      </c>
      <c r="C22" t="s">
        <v>43</v>
      </c>
      <c r="D22" t="s">
        <v>44</v>
      </c>
      <c r="E22" t="s">
        <v>236</v>
      </c>
      <c r="F22" t="s">
        <v>264</v>
      </c>
      <c r="G22" t="s">
        <v>46</v>
      </c>
      <c r="H22" t="s">
        <v>47</v>
      </c>
      <c r="I22" t="s">
        <v>48</v>
      </c>
      <c r="J22" t="s">
        <v>49</v>
      </c>
      <c r="K22" t="s">
        <v>98</v>
      </c>
      <c r="L22" t="s">
        <v>265</v>
      </c>
      <c r="M22" t="s">
        <v>270</v>
      </c>
      <c r="N22">
        <v>6646</v>
      </c>
      <c r="O22">
        <v>21</v>
      </c>
      <c r="P22" t="s">
        <v>271</v>
      </c>
      <c r="Q22" s="9">
        <v>51500000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 t="s">
        <v>54</v>
      </c>
      <c r="AC22" s="9" t="s">
        <v>55</v>
      </c>
      <c r="AD22" s="9" t="s">
        <v>56</v>
      </c>
      <c r="AE22" s="9" t="s">
        <v>56</v>
      </c>
      <c r="AF22" s="9" t="s">
        <v>56</v>
      </c>
      <c r="AG22" s="9" t="s">
        <v>56</v>
      </c>
      <c r="AH22" s="9" t="s">
        <v>57</v>
      </c>
      <c r="AI22">
        <v>1</v>
      </c>
    </row>
    <row r="23" spans="1:35">
      <c r="A23" t="s">
        <v>41</v>
      </c>
      <c r="B23" t="s">
        <v>42</v>
      </c>
      <c r="C23" t="s">
        <v>43</v>
      </c>
      <c r="D23" t="s">
        <v>44</v>
      </c>
      <c r="E23" t="s">
        <v>236</v>
      </c>
      <c r="F23" t="s">
        <v>272</v>
      </c>
      <c r="G23" t="s">
        <v>46</v>
      </c>
      <c r="H23" t="s">
        <v>47</v>
      </c>
      <c r="I23" t="s">
        <v>48</v>
      </c>
      <c r="J23" t="s">
        <v>49</v>
      </c>
      <c r="K23" t="s">
        <v>98</v>
      </c>
      <c r="L23" t="s">
        <v>273</v>
      </c>
      <c r="M23" t="s">
        <v>274</v>
      </c>
      <c r="N23">
        <v>6647</v>
      </c>
      <c r="O23">
        <v>22</v>
      </c>
      <c r="P23" t="s">
        <v>275</v>
      </c>
      <c r="Q23" s="9">
        <v>8000000</v>
      </c>
      <c r="R23" s="9">
        <v>5472918</v>
      </c>
      <c r="S23" s="9">
        <v>4438874</v>
      </c>
      <c r="T23" s="9">
        <v>4438874</v>
      </c>
      <c r="U23" s="9">
        <v>1034044</v>
      </c>
      <c r="V23" s="9">
        <v>4438874</v>
      </c>
      <c r="W23" s="9">
        <v>0</v>
      </c>
      <c r="X23" s="9">
        <v>1034044</v>
      </c>
      <c r="Y23" s="9">
        <v>0</v>
      </c>
      <c r="Z23" s="9">
        <v>4438874</v>
      </c>
      <c r="AA23" s="9">
        <v>0</v>
      </c>
      <c r="AB23" s="9" t="s">
        <v>54</v>
      </c>
      <c r="AC23" s="9" t="s">
        <v>55</v>
      </c>
      <c r="AD23" s="9" t="s">
        <v>56</v>
      </c>
      <c r="AE23" s="9" t="s">
        <v>56</v>
      </c>
      <c r="AF23" s="9" t="s">
        <v>56</v>
      </c>
      <c r="AG23" s="9" t="s">
        <v>56</v>
      </c>
      <c r="AH23" s="9" t="s">
        <v>57</v>
      </c>
      <c r="AI23">
        <v>1</v>
      </c>
    </row>
    <row r="24" spans="1:35">
      <c r="A24" t="s">
        <v>41</v>
      </c>
      <c r="B24" t="s">
        <v>42</v>
      </c>
      <c r="C24" t="s">
        <v>43</v>
      </c>
      <c r="D24" t="s">
        <v>44</v>
      </c>
      <c r="E24" t="s">
        <v>236</v>
      </c>
      <c r="F24" t="s">
        <v>272</v>
      </c>
      <c r="G24" t="s">
        <v>46</v>
      </c>
      <c r="H24" t="s">
        <v>47</v>
      </c>
      <c r="I24" t="s">
        <v>48</v>
      </c>
      <c r="J24" t="s">
        <v>49</v>
      </c>
      <c r="K24" t="s">
        <v>98</v>
      </c>
      <c r="L24" t="s">
        <v>273</v>
      </c>
      <c r="M24" t="s">
        <v>276</v>
      </c>
      <c r="N24">
        <v>6648</v>
      </c>
      <c r="O24">
        <v>23</v>
      </c>
      <c r="P24" t="s">
        <v>277</v>
      </c>
      <c r="Q24" s="9">
        <v>80000000</v>
      </c>
      <c r="R24" s="9">
        <v>80000000</v>
      </c>
      <c r="S24" s="9">
        <v>47386194</v>
      </c>
      <c r="T24" s="9">
        <v>47386194</v>
      </c>
      <c r="U24" s="9">
        <v>32613806</v>
      </c>
      <c r="V24" s="9">
        <v>47386194</v>
      </c>
      <c r="W24" s="9">
        <v>0</v>
      </c>
      <c r="X24" s="9">
        <v>32613806</v>
      </c>
      <c r="Y24" s="9">
        <v>0</v>
      </c>
      <c r="Z24" s="9">
        <v>47386194</v>
      </c>
      <c r="AA24" s="9">
        <v>0</v>
      </c>
      <c r="AB24" s="9" t="s">
        <v>54</v>
      </c>
      <c r="AC24" s="9" t="s">
        <v>55</v>
      </c>
      <c r="AD24" s="9" t="s">
        <v>56</v>
      </c>
      <c r="AE24" s="9" t="s">
        <v>56</v>
      </c>
      <c r="AF24" s="9" t="s">
        <v>56</v>
      </c>
      <c r="AG24" s="9" t="s">
        <v>56</v>
      </c>
      <c r="AH24" s="9" t="s">
        <v>57</v>
      </c>
      <c r="AI24">
        <v>1</v>
      </c>
    </row>
    <row r="25" spans="1:35">
      <c r="A25" t="s">
        <v>41</v>
      </c>
      <c r="B25" t="s">
        <v>42</v>
      </c>
      <c r="C25" t="s">
        <v>43</v>
      </c>
      <c r="D25" t="s">
        <v>44</v>
      </c>
      <c r="E25" t="s">
        <v>236</v>
      </c>
      <c r="F25" t="s">
        <v>272</v>
      </c>
      <c r="G25" t="s">
        <v>46</v>
      </c>
      <c r="H25" t="s">
        <v>47</v>
      </c>
      <c r="I25" t="s">
        <v>48</v>
      </c>
      <c r="J25" t="s">
        <v>49</v>
      </c>
      <c r="K25" t="s">
        <v>98</v>
      </c>
      <c r="L25" t="s">
        <v>273</v>
      </c>
      <c r="M25" t="s">
        <v>278</v>
      </c>
      <c r="N25">
        <v>6649</v>
      </c>
      <c r="O25">
        <v>24</v>
      </c>
      <c r="P25" t="s">
        <v>279</v>
      </c>
      <c r="Q25" s="9">
        <v>7000000</v>
      </c>
      <c r="R25" s="9">
        <v>7000000</v>
      </c>
      <c r="S25" s="9">
        <v>0</v>
      </c>
      <c r="T25" s="9">
        <v>0</v>
      </c>
      <c r="U25" s="9">
        <v>7000000</v>
      </c>
      <c r="V25" s="9">
        <v>0</v>
      </c>
      <c r="W25" s="9">
        <v>0</v>
      </c>
      <c r="X25" s="9">
        <v>7000000</v>
      </c>
      <c r="Y25" s="9">
        <v>0</v>
      </c>
      <c r="Z25" s="9">
        <v>0</v>
      </c>
      <c r="AA25" s="9">
        <v>0</v>
      </c>
      <c r="AB25" s="9" t="s">
        <v>54</v>
      </c>
      <c r="AC25" s="9" t="s">
        <v>55</v>
      </c>
      <c r="AD25" s="9" t="s">
        <v>56</v>
      </c>
      <c r="AE25" s="9" t="s">
        <v>56</v>
      </c>
      <c r="AF25" s="9" t="s">
        <v>56</v>
      </c>
      <c r="AG25" s="9" t="s">
        <v>56</v>
      </c>
      <c r="AH25" s="9" t="s">
        <v>57</v>
      </c>
      <c r="AI25">
        <v>1</v>
      </c>
    </row>
    <row r="26" spans="1:35">
      <c r="A26" t="s">
        <v>41</v>
      </c>
      <c r="B26" t="s">
        <v>42</v>
      </c>
      <c r="C26" t="s">
        <v>43</v>
      </c>
      <c r="D26" t="s">
        <v>44</v>
      </c>
      <c r="E26" t="s">
        <v>236</v>
      </c>
      <c r="F26" t="s">
        <v>272</v>
      </c>
      <c r="G26" t="s">
        <v>46</v>
      </c>
      <c r="H26" t="s">
        <v>47</v>
      </c>
      <c r="I26" t="s">
        <v>48</v>
      </c>
      <c r="J26" t="s">
        <v>49</v>
      </c>
      <c r="K26" t="s">
        <v>98</v>
      </c>
      <c r="L26" t="s">
        <v>273</v>
      </c>
      <c r="M26" t="s">
        <v>280</v>
      </c>
      <c r="N26">
        <v>6650</v>
      </c>
      <c r="O26">
        <v>25</v>
      </c>
      <c r="P26" t="s">
        <v>281</v>
      </c>
      <c r="Q26" s="9">
        <v>5000000</v>
      </c>
      <c r="R26" s="9">
        <v>1000000</v>
      </c>
      <c r="S26" s="9">
        <v>0</v>
      </c>
      <c r="T26" s="9">
        <v>0</v>
      </c>
      <c r="U26" s="9">
        <v>1000000</v>
      </c>
      <c r="V26" s="9">
        <v>0</v>
      </c>
      <c r="W26" s="9">
        <v>0</v>
      </c>
      <c r="X26" s="9">
        <v>1000000</v>
      </c>
      <c r="Y26" s="9">
        <v>0</v>
      </c>
      <c r="Z26" s="9">
        <v>0</v>
      </c>
      <c r="AA26" s="9">
        <v>0</v>
      </c>
      <c r="AB26" s="9" t="s">
        <v>54</v>
      </c>
      <c r="AC26" s="9" t="s">
        <v>55</v>
      </c>
      <c r="AD26" s="9" t="s">
        <v>56</v>
      </c>
      <c r="AE26" s="9" t="s">
        <v>56</v>
      </c>
      <c r="AF26" s="9" t="s">
        <v>56</v>
      </c>
      <c r="AG26" s="9" t="s">
        <v>56</v>
      </c>
      <c r="AH26" s="9" t="s">
        <v>57</v>
      </c>
      <c r="AI26">
        <v>1</v>
      </c>
    </row>
    <row r="27" spans="1:35">
      <c r="A27" t="s">
        <v>41</v>
      </c>
      <c r="B27" t="s">
        <v>42</v>
      </c>
      <c r="C27" t="s">
        <v>43</v>
      </c>
      <c r="D27" t="s">
        <v>44</v>
      </c>
      <c r="E27" t="s">
        <v>236</v>
      </c>
      <c r="F27" t="s">
        <v>272</v>
      </c>
      <c r="G27" t="s">
        <v>46</v>
      </c>
      <c r="H27" t="s">
        <v>47</v>
      </c>
      <c r="I27" t="s">
        <v>48</v>
      </c>
      <c r="J27" t="s">
        <v>49</v>
      </c>
      <c r="K27" t="s">
        <v>98</v>
      </c>
      <c r="L27" t="s">
        <v>273</v>
      </c>
      <c r="M27" t="s">
        <v>282</v>
      </c>
      <c r="N27">
        <v>6651</v>
      </c>
      <c r="O27">
        <v>26</v>
      </c>
      <c r="P27" t="s">
        <v>283</v>
      </c>
      <c r="Q27" s="9">
        <v>115000000</v>
      </c>
      <c r="R27" s="9">
        <v>80000000</v>
      </c>
      <c r="S27" s="9">
        <v>69830775</v>
      </c>
      <c r="T27" s="9">
        <v>69830775</v>
      </c>
      <c r="U27" s="9">
        <v>10169225</v>
      </c>
      <c r="V27" s="9">
        <v>69830775</v>
      </c>
      <c r="W27" s="9">
        <v>0</v>
      </c>
      <c r="X27" s="9">
        <v>10169225</v>
      </c>
      <c r="Y27" s="9">
        <v>0</v>
      </c>
      <c r="Z27" s="9">
        <v>69830775</v>
      </c>
      <c r="AA27" s="9">
        <v>0</v>
      </c>
      <c r="AB27" s="9" t="s">
        <v>54</v>
      </c>
      <c r="AC27" s="9" t="s">
        <v>55</v>
      </c>
      <c r="AD27" s="9" t="s">
        <v>56</v>
      </c>
      <c r="AE27" s="9" t="s">
        <v>56</v>
      </c>
      <c r="AF27" s="9" t="s">
        <v>56</v>
      </c>
      <c r="AG27" s="9" t="s">
        <v>56</v>
      </c>
      <c r="AH27" s="9" t="s">
        <v>57</v>
      </c>
      <c r="AI27">
        <v>1</v>
      </c>
    </row>
    <row r="28" spans="1:35">
      <c r="A28" t="s">
        <v>41</v>
      </c>
      <c r="B28" t="s">
        <v>42</v>
      </c>
      <c r="C28" t="s">
        <v>43</v>
      </c>
      <c r="D28" t="s">
        <v>44</v>
      </c>
      <c r="E28" t="s">
        <v>236</v>
      </c>
      <c r="F28" t="s">
        <v>272</v>
      </c>
      <c r="G28" t="s">
        <v>46</v>
      </c>
      <c r="H28" t="s">
        <v>47</v>
      </c>
      <c r="I28" t="s">
        <v>48</v>
      </c>
      <c r="J28" t="s">
        <v>49</v>
      </c>
      <c r="K28" t="s">
        <v>98</v>
      </c>
      <c r="L28" t="s">
        <v>273</v>
      </c>
      <c r="M28" t="s">
        <v>284</v>
      </c>
      <c r="N28">
        <v>6652</v>
      </c>
      <c r="O28">
        <v>27</v>
      </c>
      <c r="P28" t="s">
        <v>285</v>
      </c>
      <c r="Q28" s="9">
        <v>70000000</v>
      </c>
      <c r="R28" s="9">
        <v>50000000</v>
      </c>
      <c r="S28" s="9">
        <v>43053122</v>
      </c>
      <c r="T28" s="9">
        <v>43053122</v>
      </c>
      <c r="U28" s="9">
        <v>6946878</v>
      </c>
      <c r="V28" s="9">
        <v>43053122</v>
      </c>
      <c r="W28" s="9">
        <v>0</v>
      </c>
      <c r="X28" s="9">
        <v>6946878</v>
      </c>
      <c r="Y28" s="9">
        <v>0</v>
      </c>
      <c r="Z28" s="9">
        <v>43053122</v>
      </c>
      <c r="AA28" s="9">
        <v>0</v>
      </c>
      <c r="AB28" s="9" t="s">
        <v>54</v>
      </c>
      <c r="AC28" s="9" t="s">
        <v>55</v>
      </c>
      <c r="AD28" s="9" t="s">
        <v>56</v>
      </c>
      <c r="AE28" s="9" t="s">
        <v>56</v>
      </c>
      <c r="AF28" s="9" t="s">
        <v>56</v>
      </c>
      <c r="AG28" s="9" t="s">
        <v>56</v>
      </c>
      <c r="AH28" s="9" t="s">
        <v>57</v>
      </c>
      <c r="AI28">
        <v>1</v>
      </c>
    </row>
    <row r="29" spans="1:35">
      <c r="A29" t="s">
        <v>41</v>
      </c>
      <c r="B29" t="s">
        <v>42</v>
      </c>
      <c r="C29" t="s">
        <v>43</v>
      </c>
      <c r="D29" t="s">
        <v>44</v>
      </c>
      <c r="E29" t="s">
        <v>236</v>
      </c>
      <c r="F29" t="s">
        <v>272</v>
      </c>
      <c r="G29" t="s">
        <v>46</v>
      </c>
      <c r="H29" t="s">
        <v>47</v>
      </c>
      <c r="I29" t="s">
        <v>48</v>
      </c>
      <c r="J29" t="s">
        <v>49</v>
      </c>
      <c r="K29" t="s">
        <v>98</v>
      </c>
      <c r="L29" t="s">
        <v>273</v>
      </c>
      <c r="M29" t="s">
        <v>286</v>
      </c>
      <c r="N29">
        <v>6653</v>
      </c>
      <c r="O29">
        <v>28</v>
      </c>
      <c r="P29" t="s">
        <v>287</v>
      </c>
      <c r="Q29" s="9">
        <v>20000000</v>
      </c>
      <c r="R29" s="9">
        <v>20000000</v>
      </c>
      <c r="S29" s="9">
        <v>17641425</v>
      </c>
      <c r="T29" s="9">
        <v>17641425</v>
      </c>
      <c r="U29" s="9">
        <v>2358575</v>
      </c>
      <c r="V29" s="9">
        <v>17641425</v>
      </c>
      <c r="W29" s="9">
        <v>0</v>
      </c>
      <c r="X29" s="9">
        <v>2358575</v>
      </c>
      <c r="Y29" s="9">
        <v>0</v>
      </c>
      <c r="Z29" s="9">
        <v>17641425</v>
      </c>
      <c r="AA29" s="9">
        <v>0</v>
      </c>
      <c r="AB29" s="9" t="s">
        <v>54</v>
      </c>
      <c r="AC29" s="9" t="s">
        <v>55</v>
      </c>
      <c r="AD29" s="9" t="s">
        <v>56</v>
      </c>
      <c r="AE29" s="9" t="s">
        <v>56</v>
      </c>
      <c r="AF29" s="9" t="s">
        <v>56</v>
      </c>
      <c r="AG29" s="9" t="s">
        <v>56</v>
      </c>
      <c r="AH29" s="9" t="s">
        <v>57</v>
      </c>
      <c r="AI29">
        <v>1</v>
      </c>
    </row>
    <row r="30" spans="1:35">
      <c r="A30" t="s">
        <v>41</v>
      </c>
      <c r="B30" t="s">
        <v>42</v>
      </c>
      <c r="C30" t="s">
        <v>43</v>
      </c>
      <c r="D30" t="s">
        <v>44</v>
      </c>
      <c r="E30" t="s">
        <v>236</v>
      </c>
      <c r="F30" t="s">
        <v>272</v>
      </c>
      <c r="G30" t="s">
        <v>46</v>
      </c>
      <c r="H30" t="s">
        <v>47</v>
      </c>
      <c r="I30" t="s">
        <v>48</v>
      </c>
      <c r="J30" t="s">
        <v>49</v>
      </c>
      <c r="K30" t="s">
        <v>98</v>
      </c>
      <c r="L30" t="s">
        <v>273</v>
      </c>
      <c r="M30" t="s">
        <v>288</v>
      </c>
      <c r="N30">
        <v>6654</v>
      </c>
      <c r="O30">
        <v>29</v>
      </c>
      <c r="P30" t="s">
        <v>289</v>
      </c>
      <c r="Q30" s="9">
        <v>12000000</v>
      </c>
      <c r="R30" s="9">
        <v>12000000</v>
      </c>
      <c r="S30" s="9">
        <v>0</v>
      </c>
      <c r="T30" s="9">
        <v>0</v>
      </c>
      <c r="U30" s="9">
        <v>12000000</v>
      </c>
      <c r="V30" s="9">
        <v>0</v>
      </c>
      <c r="W30" s="9">
        <v>0</v>
      </c>
      <c r="X30" s="9">
        <v>12000000</v>
      </c>
      <c r="Y30" s="9">
        <v>0</v>
      </c>
      <c r="Z30" s="9">
        <v>0</v>
      </c>
      <c r="AA30" s="9">
        <v>0</v>
      </c>
      <c r="AB30" s="9" t="s">
        <v>54</v>
      </c>
      <c r="AC30" s="9" t="s">
        <v>55</v>
      </c>
      <c r="AD30" s="9" t="s">
        <v>56</v>
      </c>
      <c r="AE30" s="9" t="s">
        <v>56</v>
      </c>
      <c r="AF30" s="9" t="s">
        <v>56</v>
      </c>
      <c r="AG30" s="9" t="s">
        <v>56</v>
      </c>
      <c r="AH30" s="9" t="s">
        <v>57</v>
      </c>
      <c r="AI30">
        <v>1</v>
      </c>
    </row>
    <row r="31" spans="1:35">
      <c r="A31" t="s">
        <v>41</v>
      </c>
      <c r="B31" t="s">
        <v>42</v>
      </c>
      <c r="C31" t="s">
        <v>43</v>
      </c>
      <c r="D31" t="s">
        <v>44</v>
      </c>
      <c r="E31" t="s">
        <v>236</v>
      </c>
      <c r="F31" t="s">
        <v>272</v>
      </c>
      <c r="G31" t="s">
        <v>46</v>
      </c>
      <c r="H31" t="s">
        <v>47</v>
      </c>
      <c r="I31" t="s">
        <v>48</v>
      </c>
      <c r="J31" t="s">
        <v>49</v>
      </c>
      <c r="K31" t="s">
        <v>98</v>
      </c>
      <c r="L31" t="s">
        <v>273</v>
      </c>
      <c r="M31" t="s">
        <v>290</v>
      </c>
      <c r="N31">
        <v>6655</v>
      </c>
      <c r="O31">
        <v>30</v>
      </c>
      <c r="P31" t="s">
        <v>291</v>
      </c>
      <c r="Q31" s="9">
        <v>120000000</v>
      </c>
      <c r="R31" s="9">
        <v>140000000</v>
      </c>
      <c r="S31" s="9">
        <v>115630193</v>
      </c>
      <c r="T31" s="9">
        <v>115783781</v>
      </c>
      <c r="U31" s="9">
        <v>24216219</v>
      </c>
      <c r="V31" s="9">
        <v>115630193</v>
      </c>
      <c r="W31" s="9">
        <v>0</v>
      </c>
      <c r="X31" s="9">
        <v>24369807</v>
      </c>
      <c r="Y31" s="9">
        <v>153588</v>
      </c>
      <c r="Z31" s="9">
        <v>115630193</v>
      </c>
      <c r="AA31" s="9">
        <v>0</v>
      </c>
      <c r="AB31" s="9" t="s">
        <v>54</v>
      </c>
      <c r="AC31" s="9" t="s">
        <v>55</v>
      </c>
      <c r="AD31" s="9" t="s">
        <v>56</v>
      </c>
      <c r="AE31" s="9" t="s">
        <v>56</v>
      </c>
      <c r="AF31" s="9" t="s">
        <v>56</v>
      </c>
      <c r="AG31" s="9" t="s">
        <v>56</v>
      </c>
      <c r="AH31" s="9" t="s">
        <v>57</v>
      </c>
      <c r="AI31">
        <v>1</v>
      </c>
    </row>
    <row r="32" spans="1:35">
      <c r="A32" t="s">
        <v>41</v>
      </c>
      <c r="B32" t="s">
        <v>42</v>
      </c>
      <c r="C32" t="s">
        <v>43</v>
      </c>
      <c r="D32" t="s">
        <v>44</v>
      </c>
      <c r="E32" t="s">
        <v>236</v>
      </c>
      <c r="F32" t="s">
        <v>272</v>
      </c>
      <c r="G32" t="s">
        <v>46</v>
      </c>
      <c r="H32" t="s">
        <v>47</v>
      </c>
      <c r="I32" t="s">
        <v>48</v>
      </c>
      <c r="J32" t="s">
        <v>49</v>
      </c>
      <c r="K32" t="s">
        <v>98</v>
      </c>
      <c r="L32" t="s">
        <v>273</v>
      </c>
      <c r="M32" t="s">
        <v>292</v>
      </c>
      <c r="N32">
        <v>6656</v>
      </c>
      <c r="O32">
        <v>31</v>
      </c>
      <c r="P32" t="s">
        <v>293</v>
      </c>
      <c r="Q32" s="9">
        <v>80000000</v>
      </c>
      <c r="R32" s="9">
        <v>75391283</v>
      </c>
      <c r="S32" s="9">
        <v>46428858</v>
      </c>
      <c r="T32" s="9">
        <v>46428858</v>
      </c>
      <c r="U32" s="9">
        <v>28962425</v>
      </c>
      <c r="V32" s="9">
        <v>46428858</v>
      </c>
      <c r="W32" s="9">
        <v>0</v>
      </c>
      <c r="X32" s="9">
        <v>28962425</v>
      </c>
      <c r="Y32" s="9">
        <v>0</v>
      </c>
      <c r="Z32" s="9">
        <v>46428858</v>
      </c>
      <c r="AA32" s="9">
        <v>0</v>
      </c>
      <c r="AB32" s="9" t="s">
        <v>54</v>
      </c>
      <c r="AC32" s="9" t="s">
        <v>55</v>
      </c>
      <c r="AD32" s="9" t="s">
        <v>56</v>
      </c>
      <c r="AE32" s="9" t="s">
        <v>56</v>
      </c>
      <c r="AF32" s="9" t="s">
        <v>56</v>
      </c>
      <c r="AG32" s="9" t="s">
        <v>56</v>
      </c>
      <c r="AH32" s="9" t="s">
        <v>57</v>
      </c>
      <c r="AI32">
        <v>1</v>
      </c>
    </row>
    <row r="33" spans="1:35">
      <c r="A33" t="s">
        <v>41</v>
      </c>
      <c r="B33" t="s">
        <v>42</v>
      </c>
      <c r="C33" t="s">
        <v>43</v>
      </c>
      <c r="D33" t="s">
        <v>44</v>
      </c>
      <c r="E33" t="s">
        <v>236</v>
      </c>
      <c r="F33" t="s">
        <v>272</v>
      </c>
      <c r="G33" t="s">
        <v>46</v>
      </c>
      <c r="H33" t="s">
        <v>47</v>
      </c>
      <c r="I33" t="s">
        <v>48</v>
      </c>
      <c r="J33" t="s">
        <v>49</v>
      </c>
      <c r="K33" t="s">
        <v>98</v>
      </c>
      <c r="L33" t="s">
        <v>273</v>
      </c>
      <c r="M33" t="s">
        <v>294</v>
      </c>
      <c r="N33">
        <v>6657</v>
      </c>
      <c r="O33">
        <v>32</v>
      </c>
      <c r="P33" t="s">
        <v>295</v>
      </c>
      <c r="Q33" s="9">
        <v>3000000</v>
      </c>
      <c r="R33" s="9">
        <v>1000000</v>
      </c>
      <c r="S33" s="9">
        <v>365940</v>
      </c>
      <c r="T33" s="9">
        <v>365940</v>
      </c>
      <c r="U33" s="9">
        <v>634060</v>
      </c>
      <c r="V33" s="9">
        <v>365940</v>
      </c>
      <c r="W33" s="9">
        <v>0</v>
      </c>
      <c r="X33" s="9">
        <v>634060</v>
      </c>
      <c r="Y33" s="9">
        <v>0</v>
      </c>
      <c r="Z33" s="9">
        <v>365940</v>
      </c>
      <c r="AA33" s="9">
        <v>0</v>
      </c>
      <c r="AB33" s="9" t="s">
        <v>54</v>
      </c>
      <c r="AC33" s="9" t="s">
        <v>55</v>
      </c>
      <c r="AD33" s="9" t="s">
        <v>56</v>
      </c>
      <c r="AE33" s="9" t="s">
        <v>56</v>
      </c>
      <c r="AF33" s="9" t="s">
        <v>56</v>
      </c>
      <c r="AG33" s="9" t="s">
        <v>56</v>
      </c>
      <c r="AH33" s="9" t="s">
        <v>57</v>
      </c>
      <c r="AI33">
        <v>1</v>
      </c>
    </row>
    <row r="34" spans="1:35">
      <c r="A34" t="s">
        <v>41</v>
      </c>
      <c r="B34" t="s">
        <v>42</v>
      </c>
      <c r="C34" t="s">
        <v>43</v>
      </c>
      <c r="D34" t="s">
        <v>44</v>
      </c>
      <c r="E34" t="s">
        <v>236</v>
      </c>
      <c r="F34" t="s">
        <v>272</v>
      </c>
      <c r="G34" t="s">
        <v>46</v>
      </c>
      <c r="H34" t="s">
        <v>47</v>
      </c>
      <c r="I34" t="s">
        <v>48</v>
      </c>
      <c r="J34" t="s">
        <v>49</v>
      </c>
      <c r="K34" t="s">
        <v>98</v>
      </c>
      <c r="L34" t="s">
        <v>273</v>
      </c>
      <c r="M34" t="s">
        <v>296</v>
      </c>
      <c r="N34">
        <v>6658</v>
      </c>
      <c r="O34">
        <v>33</v>
      </c>
      <c r="P34" t="s">
        <v>297</v>
      </c>
      <c r="Q34" s="9">
        <v>5000000</v>
      </c>
      <c r="R34" s="9">
        <v>5000000</v>
      </c>
      <c r="S34" s="9">
        <v>0</v>
      </c>
      <c r="T34" s="9">
        <v>0</v>
      </c>
      <c r="U34" s="9">
        <v>5000000</v>
      </c>
      <c r="V34" s="9">
        <v>0</v>
      </c>
      <c r="W34" s="9">
        <v>0</v>
      </c>
      <c r="X34" s="9">
        <v>5000000</v>
      </c>
      <c r="Y34" s="9">
        <v>0</v>
      </c>
      <c r="Z34" s="9">
        <v>0</v>
      </c>
      <c r="AA34" s="9">
        <v>0</v>
      </c>
      <c r="AB34" s="9" t="s">
        <v>54</v>
      </c>
      <c r="AC34" s="9" t="s">
        <v>55</v>
      </c>
      <c r="AD34" s="9" t="s">
        <v>56</v>
      </c>
      <c r="AE34" s="9" t="s">
        <v>56</v>
      </c>
      <c r="AF34" s="9" t="s">
        <v>56</v>
      </c>
      <c r="AG34" s="9" t="s">
        <v>56</v>
      </c>
      <c r="AH34" s="9" t="s">
        <v>57</v>
      </c>
      <c r="AI34">
        <v>1</v>
      </c>
    </row>
    <row r="35" spans="1:35">
      <c r="A35" t="s">
        <v>41</v>
      </c>
      <c r="B35" t="s">
        <v>42</v>
      </c>
      <c r="C35" t="s">
        <v>43</v>
      </c>
      <c r="D35" t="s">
        <v>44</v>
      </c>
      <c r="E35" t="s">
        <v>236</v>
      </c>
      <c r="F35" t="s">
        <v>272</v>
      </c>
      <c r="G35" t="s">
        <v>46</v>
      </c>
      <c r="H35" t="s">
        <v>47</v>
      </c>
      <c r="I35" t="s">
        <v>48</v>
      </c>
      <c r="J35" t="s">
        <v>49</v>
      </c>
      <c r="K35" t="s">
        <v>98</v>
      </c>
      <c r="L35" t="s">
        <v>273</v>
      </c>
      <c r="M35" t="s">
        <v>298</v>
      </c>
      <c r="N35">
        <v>6659</v>
      </c>
      <c r="O35">
        <v>34</v>
      </c>
      <c r="P35" t="s">
        <v>299</v>
      </c>
      <c r="Q35" s="9">
        <v>50000000</v>
      </c>
      <c r="R35" s="9">
        <v>30615566</v>
      </c>
      <c r="S35" s="9">
        <v>30615566</v>
      </c>
      <c r="T35" s="9">
        <v>30615566</v>
      </c>
      <c r="U35" s="9">
        <v>0</v>
      </c>
      <c r="V35" s="9">
        <v>30615566</v>
      </c>
      <c r="W35" s="9">
        <v>0</v>
      </c>
      <c r="X35" s="9">
        <v>0</v>
      </c>
      <c r="Y35" s="9">
        <v>0</v>
      </c>
      <c r="Z35" s="9">
        <v>30615566</v>
      </c>
      <c r="AA35" s="9">
        <v>0</v>
      </c>
      <c r="AB35" s="9" t="s">
        <v>54</v>
      </c>
      <c r="AC35" s="9" t="s">
        <v>55</v>
      </c>
      <c r="AD35" s="9" t="s">
        <v>56</v>
      </c>
      <c r="AE35" s="9" t="s">
        <v>56</v>
      </c>
      <c r="AF35" s="9" t="s">
        <v>56</v>
      </c>
      <c r="AG35" s="9" t="s">
        <v>56</v>
      </c>
      <c r="AH35" s="9" t="s">
        <v>57</v>
      </c>
      <c r="AI35">
        <v>1</v>
      </c>
    </row>
    <row r="36" spans="1:35">
      <c r="A36" t="s">
        <v>41</v>
      </c>
      <c r="B36" t="s">
        <v>42</v>
      </c>
      <c r="C36" t="s">
        <v>43</v>
      </c>
      <c r="D36" t="s">
        <v>44</v>
      </c>
      <c r="E36" t="s">
        <v>236</v>
      </c>
      <c r="F36" t="s">
        <v>300</v>
      </c>
      <c r="G36" t="s">
        <v>46</v>
      </c>
      <c r="H36" t="s">
        <v>47</v>
      </c>
      <c r="I36" t="s">
        <v>48</v>
      </c>
      <c r="J36" t="s">
        <v>49</v>
      </c>
      <c r="K36" t="s">
        <v>98</v>
      </c>
      <c r="L36" t="s">
        <v>135</v>
      </c>
      <c r="M36" t="s">
        <v>301</v>
      </c>
      <c r="N36">
        <v>6660</v>
      </c>
      <c r="O36">
        <v>35</v>
      </c>
      <c r="P36" t="s">
        <v>302</v>
      </c>
      <c r="Q36" s="9">
        <v>60000000</v>
      </c>
      <c r="R36" s="9">
        <v>79384434</v>
      </c>
      <c r="S36" s="9">
        <v>77423571</v>
      </c>
      <c r="T36" s="9">
        <v>77423571</v>
      </c>
      <c r="U36" s="9">
        <v>1960863</v>
      </c>
      <c r="V36" s="9">
        <v>77423571</v>
      </c>
      <c r="W36" s="9">
        <v>0</v>
      </c>
      <c r="X36" s="9">
        <v>1960863</v>
      </c>
      <c r="Y36" s="9">
        <v>0</v>
      </c>
      <c r="Z36" s="9">
        <v>77423571</v>
      </c>
      <c r="AA36" s="9">
        <v>0</v>
      </c>
      <c r="AB36" s="9" t="s">
        <v>54</v>
      </c>
      <c r="AC36" s="9" t="s">
        <v>55</v>
      </c>
      <c r="AD36" s="9" t="s">
        <v>56</v>
      </c>
      <c r="AE36" s="9" t="s">
        <v>56</v>
      </c>
      <c r="AF36" s="9" t="s">
        <v>56</v>
      </c>
      <c r="AG36" s="9" t="s">
        <v>56</v>
      </c>
      <c r="AH36" s="9" t="s">
        <v>57</v>
      </c>
      <c r="AI36">
        <v>1</v>
      </c>
    </row>
    <row r="37" spans="1:35">
      <c r="A37" t="s">
        <v>41</v>
      </c>
      <c r="B37" t="s">
        <v>42</v>
      </c>
      <c r="C37" t="s">
        <v>43</v>
      </c>
      <c r="D37" t="s">
        <v>44</v>
      </c>
      <c r="E37" t="s">
        <v>236</v>
      </c>
      <c r="F37" t="s">
        <v>303</v>
      </c>
      <c r="G37" t="s">
        <v>46</v>
      </c>
      <c r="H37" t="s">
        <v>47</v>
      </c>
      <c r="I37" t="s">
        <v>48</v>
      </c>
      <c r="J37" t="s">
        <v>49</v>
      </c>
      <c r="K37" t="s">
        <v>98</v>
      </c>
      <c r="L37" t="s">
        <v>304</v>
      </c>
      <c r="M37" t="s">
        <v>305</v>
      </c>
      <c r="N37">
        <v>6661</v>
      </c>
      <c r="O37">
        <v>36</v>
      </c>
      <c r="P37" t="s">
        <v>306</v>
      </c>
      <c r="Q37" s="9">
        <v>60000000</v>
      </c>
      <c r="R37" s="9">
        <v>60000000</v>
      </c>
      <c r="S37" s="9">
        <v>37055184</v>
      </c>
      <c r="T37" s="9">
        <v>37055184</v>
      </c>
      <c r="U37" s="9">
        <v>22944816</v>
      </c>
      <c r="V37" s="9">
        <v>37055184</v>
      </c>
      <c r="W37" s="9">
        <v>0</v>
      </c>
      <c r="X37" s="9">
        <v>22944816</v>
      </c>
      <c r="Y37" s="9">
        <v>0</v>
      </c>
      <c r="Z37" s="9">
        <v>37055184</v>
      </c>
      <c r="AA37" s="9">
        <v>0</v>
      </c>
      <c r="AB37" s="9" t="s">
        <v>54</v>
      </c>
      <c r="AC37" s="9" t="s">
        <v>55</v>
      </c>
      <c r="AD37" s="9" t="s">
        <v>56</v>
      </c>
      <c r="AE37" s="9" t="s">
        <v>56</v>
      </c>
      <c r="AF37" s="9" t="s">
        <v>56</v>
      </c>
      <c r="AG37" s="9" t="s">
        <v>56</v>
      </c>
      <c r="AH37" s="9" t="s">
        <v>57</v>
      </c>
      <c r="AI37">
        <v>1</v>
      </c>
    </row>
    <row r="38" spans="1:35">
      <c r="A38" t="s">
        <v>41</v>
      </c>
      <c r="B38" t="s">
        <v>42</v>
      </c>
      <c r="C38" t="s">
        <v>43</v>
      </c>
      <c r="D38" t="s">
        <v>44</v>
      </c>
      <c r="E38" t="s">
        <v>236</v>
      </c>
      <c r="F38" t="s">
        <v>307</v>
      </c>
      <c r="G38" t="s">
        <v>46</v>
      </c>
      <c r="H38" t="s">
        <v>47</v>
      </c>
      <c r="I38" t="s">
        <v>48</v>
      </c>
      <c r="J38" t="s">
        <v>49</v>
      </c>
      <c r="K38" t="s">
        <v>98</v>
      </c>
      <c r="L38" t="s">
        <v>308</v>
      </c>
      <c r="M38" t="s">
        <v>309</v>
      </c>
      <c r="N38">
        <v>6662</v>
      </c>
      <c r="O38">
        <v>37</v>
      </c>
      <c r="P38" t="s">
        <v>310</v>
      </c>
      <c r="Q38" s="9">
        <v>3964000</v>
      </c>
      <c r="R38" s="9">
        <v>3964000</v>
      </c>
      <c r="S38" s="9">
        <v>0</v>
      </c>
      <c r="T38" s="9">
        <v>0</v>
      </c>
      <c r="U38" s="9">
        <v>3964000</v>
      </c>
      <c r="V38" s="9">
        <v>0</v>
      </c>
      <c r="W38" s="9">
        <v>0</v>
      </c>
      <c r="X38" s="9">
        <v>3964000</v>
      </c>
      <c r="Y38" s="9">
        <v>0</v>
      </c>
      <c r="Z38" s="9">
        <v>0</v>
      </c>
      <c r="AA38" s="9">
        <v>0</v>
      </c>
      <c r="AB38" s="9" t="s">
        <v>54</v>
      </c>
      <c r="AC38" s="9" t="s">
        <v>55</v>
      </c>
      <c r="AD38" s="9" t="s">
        <v>56</v>
      </c>
      <c r="AE38" s="9" t="s">
        <v>56</v>
      </c>
      <c r="AF38" s="9" t="s">
        <v>56</v>
      </c>
      <c r="AG38" s="9" t="s">
        <v>56</v>
      </c>
      <c r="AH38" s="9" t="s">
        <v>57</v>
      </c>
      <c r="AI38">
        <v>1</v>
      </c>
    </row>
    <row r="39" spans="1:35">
      <c r="A39" t="s">
        <v>41</v>
      </c>
      <c r="B39" t="s">
        <v>42</v>
      </c>
      <c r="C39" t="s">
        <v>43</v>
      </c>
      <c r="D39" t="s">
        <v>44</v>
      </c>
      <c r="E39" t="s">
        <v>236</v>
      </c>
      <c r="F39" t="s">
        <v>307</v>
      </c>
      <c r="G39" t="s">
        <v>46</v>
      </c>
      <c r="H39" t="s">
        <v>47</v>
      </c>
      <c r="I39" t="s">
        <v>48</v>
      </c>
      <c r="J39" t="s">
        <v>49</v>
      </c>
      <c r="K39" t="s">
        <v>98</v>
      </c>
      <c r="L39" t="s">
        <v>308</v>
      </c>
      <c r="M39" t="s">
        <v>311</v>
      </c>
      <c r="N39">
        <v>6663</v>
      </c>
      <c r="O39">
        <v>38</v>
      </c>
      <c r="P39" t="s">
        <v>312</v>
      </c>
      <c r="Q39" s="9">
        <v>5000000</v>
      </c>
      <c r="R39" s="9">
        <v>1156544</v>
      </c>
      <c r="S39" s="9">
        <v>1156544</v>
      </c>
      <c r="T39" s="9">
        <v>1156544</v>
      </c>
      <c r="U39" s="9">
        <v>0</v>
      </c>
      <c r="V39" s="9">
        <v>1156544</v>
      </c>
      <c r="W39" s="9">
        <v>0</v>
      </c>
      <c r="X39" s="9">
        <v>0</v>
      </c>
      <c r="Y39" s="9">
        <v>0</v>
      </c>
      <c r="Z39" s="9">
        <v>1156544</v>
      </c>
      <c r="AA39" s="9">
        <v>0</v>
      </c>
      <c r="AB39" s="9" t="s">
        <v>54</v>
      </c>
      <c r="AC39" s="9" t="s">
        <v>55</v>
      </c>
      <c r="AD39" s="9" t="s">
        <v>56</v>
      </c>
      <c r="AE39" s="9" t="s">
        <v>56</v>
      </c>
      <c r="AF39" s="9" t="s">
        <v>56</v>
      </c>
      <c r="AG39" s="9" t="s">
        <v>56</v>
      </c>
      <c r="AH39" s="9" t="s">
        <v>57</v>
      </c>
      <c r="AI39">
        <v>1</v>
      </c>
    </row>
    <row r="40" spans="1:35">
      <c r="A40" t="s">
        <v>41</v>
      </c>
      <c r="B40" t="s">
        <v>42</v>
      </c>
      <c r="C40" t="s">
        <v>43</v>
      </c>
      <c r="D40" t="s">
        <v>149</v>
      </c>
      <c r="E40" t="s">
        <v>264</v>
      </c>
      <c r="F40" t="s">
        <v>313</v>
      </c>
      <c r="G40" t="s">
        <v>46</v>
      </c>
      <c r="H40" t="s">
        <v>47</v>
      </c>
      <c r="I40" t="s">
        <v>48</v>
      </c>
      <c r="J40" t="s">
        <v>152</v>
      </c>
      <c r="K40" t="s">
        <v>153</v>
      </c>
      <c r="L40" t="s">
        <v>314</v>
      </c>
      <c r="M40" t="s">
        <v>315</v>
      </c>
      <c r="N40">
        <v>6664</v>
      </c>
      <c r="O40">
        <v>39</v>
      </c>
      <c r="P40" t="s">
        <v>316</v>
      </c>
      <c r="Q40" s="9">
        <v>930000000</v>
      </c>
      <c r="R40" s="9">
        <v>930000000</v>
      </c>
      <c r="S40" s="9">
        <v>903556553</v>
      </c>
      <c r="T40" s="9">
        <v>903556553</v>
      </c>
      <c r="U40" s="9">
        <v>26443447</v>
      </c>
      <c r="V40" s="9">
        <v>903556553</v>
      </c>
      <c r="W40" s="9">
        <v>0</v>
      </c>
      <c r="X40" s="9">
        <v>26443447</v>
      </c>
      <c r="Y40" s="9">
        <v>0</v>
      </c>
      <c r="Z40" s="9">
        <v>897380402</v>
      </c>
      <c r="AA40" s="9">
        <v>6176151</v>
      </c>
      <c r="AB40" s="9" t="s">
        <v>54</v>
      </c>
      <c r="AC40" s="9" t="s">
        <v>55</v>
      </c>
      <c r="AD40" s="9" t="s">
        <v>56</v>
      </c>
      <c r="AE40" s="9" t="s">
        <v>56</v>
      </c>
      <c r="AF40" s="9" t="s">
        <v>56</v>
      </c>
      <c r="AG40" s="9" t="s">
        <v>56</v>
      </c>
      <c r="AH40" s="9" t="s">
        <v>57</v>
      </c>
      <c r="AI40">
        <v>1</v>
      </c>
    </row>
    <row r="41" spans="1:35">
      <c r="A41" t="s">
        <v>41</v>
      </c>
      <c r="B41" t="s">
        <v>42</v>
      </c>
      <c r="C41" t="s">
        <v>43</v>
      </c>
      <c r="D41" t="s">
        <v>149</v>
      </c>
      <c r="E41" t="s">
        <v>264</v>
      </c>
      <c r="F41" t="s">
        <v>313</v>
      </c>
      <c r="G41" t="s">
        <v>46</v>
      </c>
      <c r="H41" t="s">
        <v>47</v>
      </c>
      <c r="I41" t="s">
        <v>48</v>
      </c>
      <c r="J41" t="s">
        <v>152</v>
      </c>
      <c r="K41" t="s">
        <v>153</v>
      </c>
      <c r="L41" t="s">
        <v>314</v>
      </c>
      <c r="M41" t="s">
        <v>317</v>
      </c>
      <c r="N41">
        <v>6665</v>
      </c>
      <c r="O41">
        <v>40</v>
      </c>
      <c r="P41" t="s">
        <v>318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 t="s">
        <v>54</v>
      </c>
      <c r="AC41" s="9" t="s">
        <v>55</v>
      </c>
      <c r="AD41" s="9" t="s">
        <v>56</v>
      </c>
      <c r="AE41" s="9" t="s">
        <v>56</v>
      </c>
      <c r="AF41" s="9" t="s">
        <v>56</v>
      </c>
      <c r="AG41" s="9" t="s">
        <v>56</v>
      </c>
      <c r="AH41" s="9" t="s">
        <v>57</v>
      </c>
      <c r="AI41">
        <v>1</v>
      </c>
    </row>
    <row r="42" spans="1:35">
      <c r="A42" t="s">
        <v>41</v>
      </c>
      <c r="B42" t="s">
        <v>42</v>
      </c>
      <c r="C42" t="s">
        <v>43</v>
      </c>
      <c r="D42" t="s">
        <v>149</v>
      </c>
      <c r="E42" t="s">
        <v>264</v>
      </c>
      <c r="F42" t="s">
        <v>313</v>
      </c>
      <c r="G42" t="s">
        <v>46</v>
      </c>
      <c r="H42" t="s">
        <v>47</v>
      </c>
      <c r="I42" t="s">
        <v>48</v>
      </c>
      <c r="J42" t="s">
        <v>152</v>
      </c>
      <c r="K42" t="s">
        <v>153</v>
      </c>
      <c r="L42" t="s">
        <v>314</v>
      </c>
      <c r="M42" t="s">
        <v>319</v>
      </c>
      <c r="N42">
        <v>6666</v>
      </c>
      <c r="O42">
        <v>41</v>
      </c>
      <c r="P42" t="s">
        <v>320</v>
      </c>
      <c r="Q42" s="9">
        <v>870000000</v>
      </c>
      <c r="R42" s="9">
        <v>1120000000</v>
      </c>
      <c r="S42" s="9">
        <v>1102369330</v>
      </c>
      <c r="T42" s="9">
        <v>1102369330</v>
      </c>
      <c r="U42" s="9">
        <v>17630670</v>
      </c>
      <c r="V42" s="9">
        <v>1102369330</v>
      </c>
      <c r="W42" s="9">
        <v>0</v>
      </c>
      <c r="X42" s="9">
        <v>17630670</v>
      </c>
      <c r="Y42" s="9">
        <v>0</v>
      </c>
      <c r="Z42" s="9">
        <v>1091620305</v>
      </c>
      <c r="AA42" s="9">
        <v>10749025</v>
      </c>
      <c r="AB42" s="9" t="s">
        <v>54</v>
      </c>
      <c r="AC42" s="9" t="s">
        <v>55</v>
      </c>
      <c r="AD42" s="9" t="s">
        <v>56</v>
      </c>
      <c r="AE42" s="9" t="s">
        <v>56</v>
      </c>
      <c r="AF42" s="9" t="s">
        <v>56</v>
      </c>
      <c r="AG42" s="9" t="s">
        <v>56</v>
      </c>
      <c r="AH42" s="9" t="s">
        <v>57</v>
      </c>
      <c r="AI42">
        <v>1</v>
      </c>
    </row>
    <row r="43" spans="1:35">
      <c r="A43" t="s">
        <v>41</v>
      </c>
      <c r="B43" t="s">
        <v>42</v>
      </c>
      <c r="C43" t="s">
        <v>43</v>
      </c>
      <c r="D43" t="s">
        <v>149</v>
      </c>
      <c r="E43" t="s">
        <v>264</v>
      </c>
      <c r="F43" t="s">
        <v>321</v>
      </c>
      <c r="G43" t="s">
        <v>46</v>
      </c>
      <c r="H43" t="s">
        <v>47</v>
      </c>
      <c r="I43" t="s">
        <v>48</v>
      </c>
      <c r="J43" t="s">
        <v>152</v>
      </c>
      <c r="K43" t="s">
        <v>153</v>
      </c>
      <c r="L43" t="s">
        <v>416</v>
      </c>
      <c r="M43" t="s">
        <v>323</v>
      </c>
      <c r="N43">
        <v>6667</v>
      </c>
      <c r="O43">
        <v>42</v>
      </c>
      <c r="P43" t="s">
        <v>324</v>
      </c>
      <c r="Q43" s="9">
        <v>830000000</v>
      </c>
      <c r="R43" s="9">
        <v>674028582</v>
      </c>
      <c r="S43" s="9">
        <v>673097165</v>
      </c>
      <c r="T43" s="9">
        <v>673097165</v>
      </c>
      <c r="U43" s="9">
        <v>931417</v>
      </c>
      <c r="V43" s="9">
        <v>673097165</v>
      </c>
      <c r="W43" s="9">
        <v>0</v>
      </c>
      <c r="X43" s="9">
        <v>931417</v>
      </c>
      <c r="Y43" s="9">
        <v>0</v>
      </c>
      <c r="Z43" s="9">
        <v>673097165</v>
      </c>
      <c r="AA43" s="9">
        <v>0</v>
      </c>
      <c r="AB43" s="9" t="s">
        <v>54</v>
      </c>
      <c r="AC43" s="9" t="s">
        <v>55</v>
      </c>
      <c r="AD43" s="9" t="s">
        <v>56</v>
      </c>
      <c r="AE43" s="9" t="s">
        <v>56</v>
      </c>
      <c r="AF43" s="9" t="s">
        <v>56</v>
      </c>
      <c r="AG43" s="9" t="s">
        <v>56</v>
      </c>
      <c r="AH43" s="9" t="s">
        <v>57</v>
      </c>
      <c r="AI43">
        <v>1</v>
      </c>
    </row>
    <row r="44" spans="1:35">
      <c r="A44" t="s">
        <v>41</v>
      </c>
      <c r="B44" t="s">
        <v>42</v>
      </c>
      <c r="C44" t="s">
        <v>43</v>
      </c>
      <c r="D44" t="s">
        <v>149</v>
      </c>
      <c r="E44" t="s">
        <v>264</v>
      </c>
      <c r="F44" t="s">
        <v>321</v>
      </c>
      <c r="G44" t="s">
        <v>46</v>
      </c>
      <c r="H44" t="s">
        <v>47</v>
      </c>
      <c r="I44" t="s">
        <v>48</v>
      </c>
      <c r="J44" t="s">
        <v>152</v>
      </c>
      <c r="K44" t="s">
        <v>153</v>
      </c>
      <c r="L44" t="s">
        <v>416</v>
      </c>
      <c r="M44" t="s">
        <v>325</v>
      </c>
      <c r="N44">
        <v>6668</v>
      </c>
      <c r="O44">
        <v>43</v>
      </c>
      <c r="P44" t="s">
        <v>326</v>
      </c>
      <c r="Q44" s="9">
        <v>900000000</v>
      </c>
      <c r="R44" s="9">
        <v>900000000</v>
      </c>
      <c r="S44" s="9">
        <v>891689751</v>
      </c>
      <c r="T44" s="9">
        <v>891689751</v>
      </c>
      <c r="U44" s="9">
        <v>8310249</v>
      </c>
      <c r="V44" s="9">
        <v>891689751</v>
      </c>
      <c r="W44" s="9">
        <v>0</v>
      </c>
      <c r="X44" s="9">
        <v>8310249</v>
      </c>
      <c r="Y44" s="9">
        <v>0</v>
      </c>
      <c r="Z44" s="9">
        <v>890389751</v>
      </c>
      <c r="AA44" s="9">
        <v>1300000</v>
      </c>
      <c r="AB44" s="9" t="s">
        <v>54</v>
      </c>
      <c r="AC44" s="9" t="s">
        <v>55</v>
      </c>
      <c r="AD44" s="9" t="s">
        <v>56</v>
      </c>
      <c r="AE44" s="9" t="s">
        <v>56</v>
      </c>
      <c r="AF44" s="9" t="s">
        <v>56</v>
      </c>
      <c r="AG44" s="9" t="s">
        <v>56</v>
      </c>
      <c r="AH44" s="9" t="s">
        <v>57</v>
      </c>
      <c r="AI44">
        <v>1</v>
      </c>
    </row>
    <row r="45" spans="1:35">
      <c r="A45" t="s">
        <v>41</v>
      </c>
      <c r="B45" t="s">
        <v>42</v>
      </c>
      <c r="C45" t="s">
        <v>43</v>
      </c>
      <c r="D45" t="s">
        <v>149</v>
      </c>
      <c r="E45" t="s">
        <v>264</v>
      </c>
      <c r="F45" t="s">
        <v>327</v>
      </c>
      <c r="G45" t="s">
        <v>46</v>
      </c>
      <c r="H45" t="s">
        <v>47</v>
      </c>
      <c r="I45" t="s">
        <v>48</v>
      </c>
      <c r="J45" t="s">
        <v>152</v>
      </c>
      <c r="K45" t="s">
        <v>153</v>
      </c>
      <c r="L45" t="s">
        <v>328</v>
      </c>
      <c r="M45" t="s">
        <v>329</v>
      </c>
      <c r="N45">
        <v>6669</v>
      </c>
      <c r="O45">
        <v>44</v>
      </c>
      <c r="P45" t="s">
        <v>330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 t="s">
        <v>54</v>
      </c>
      <c r="AC45" s="9" t="s">
        <v>55</v>
      </c>
      <c r="AD45" s="9" t="s">
        <v>56</v>
      </c>
      <c r="AE45" s="9" t="s">
        <v>56</v>
      </c>
      <c r="AF45" s="9" t="s">
        <v>56</v>
      </c>
      <c r="AG45" s="9" t="s">
        <v>56</v>
      </c>
      <c r="AH45" s="9" t="s">
        <v>57</v>
      </c>
      <c r="AI45">
        <v>1</v>
      </c>
    </row>
    <row r="46" spans="1:35">
      <c r="A46" t="s">
        <v>41</v>
      </c>
      <c r="B46" t="s">
        <v>42</v>
      </c>
      <c r="C46" t="s">
        <v>43</v>
      </c>
      <c r="D46" t="s">
        <v>149</v>
      </c>
      <c r="E46" t="s">
        <v>264</v>
      </c>
      <c r="F46" t="s">
        <v>327</v>
      </c>
      <c r="G46" t="s">
        <v>46</v>
      </c>
      <c r="H46" t="s">
        <v>47</v>
      </c>
      <c r="I46" t="s">
        <v>48</v>
      </c>
      <c r="J46" t="s">
        <v>152</v>
      </c>
      <c r="K46" t="s">
        <v>153</v>
      </c>
      <c r="L46" t="s">
        <v>328</v>
      </c>
      <c r="M46" t="s">
        <v>331</v>
      </c>
      <c r="N46">
        <v>6670</v>
      </c>
      <c r="O46">
        <v>45</v>
      </c>
      <c r="P46" t="s">
        <v>332</v>
      </c>
      <c r="Q46" s="9">
        <v>279000000</v>
      </c>
      <c r="R46" s="9">
        <v>1779000000</v>
      </c>
      <c r="S46" s="9">
        <v>1479000000</v>
      </c>
      <c r="T46" s="9">
        <v>1779000000</v>
      </c>
      <c r="U46" s="9">
        <v>0</v>
      </c>
      <c r="V46" s="9">
        <v>1779000000</v>
      </c>
      <c r="W46" s="9">
        <v>300000000</v>
      </c>
      <c r="X46" s="9">
        <v>300000000</v>
      </c>
      <c r="Y46" s="9">
        <v>0</v>
      </c>
      <c r="Z46" s="9">
        <v>1436782744</v>
      </c>
      <c r="AA46" s="9">
        <v>42217256</v>
      </c>
      <c r="AB46" s="9" t="s">
        <v>54</v>
      </c>
      <c r="AC46" s="9" t="s">
        <v>55</v>
      </c>
      <c r="AD46" s="9" t="s">
        <v>56</v>
      </c>
      <c r="AE46" s="9" t="s">
        <v>56</v>
      </c>
      <c r="AF46" s="9" t="s">
        <v>56</v>
      </c>
      <c r="AG46" s="9" t="s">
        <v>56</v>
      </c>
      <c r="AH46" s="9" t="s">
        <v>57</v>
      </c>
      <c r="AI46">
        <v>1</v>
      </c>
    </row>
    <row r="47" spans="1:35">
      <c r="A47" t="s">
        <v>41</v>
      </c>
      <c r="B47" t="s">
        <v>42</v>
      </c>
      <c r="C47" t="s">
        <v>43</v>
      </c>
      <c r="D47" t="s">
        <v>149</v>
      </c>
      <c r="E47" t="s">
        <v>264</v>
      </c>
      <c r="F47" t="s">
        <v>333</v>
      </c>
      <c r="G47" t="s">
        <v>46</v>
      </c>
      <c r="H47" t="s">
        <v>47</v>
      </c>
      <c r="I47" t="s">
        <v>48</v>
      </c>
      <c r="J47" t="s">
        <v>152</v>
      </c>
      <c r="K47" t="s">
        <v>153</v>
      </c>
      <c r="L47" t="s">
        <v>334</v>
      </c>
      <c r="M47" t="s">
        <v>335</v>
      </c>
      <c r="N47">
        <v>6671</v>
      </c>
      <c r="O47">
        <v>46</v>
      </c>
      <c r="P47" t="s">
        <v>336</v>
      </c>
      <c r="Q47" s="9">
        <v>1500000000</v>
      </c>
      <c r="R47" s="9">
        <v>1520000000</v>
      </c>
      <c r="S47" s="9">
        <v>1520000000</v>
      </c>
      <c r="T47" s="9">
        <v>1520000000</v>
      </c>
      <c r="U47" s="9">
        <v>0</v>
      </c>
      <c r="V47" s="9">
        <v>1520000000</v>
      </c>
      <c r="W47" s="9">
        <v>0</v>
      </c>
      <c r="X47" s="9">
        <v>0</v>
      </c>
      <c r="Y47" s="9">
        <v>0</v>
      </c>
      <c r="Z47" s="9">
        <v>1520000000</v>
      </c>
      <c r="AA47" s="9">
        <v>0</v>
      </c>
      <c r="AB47" s="9" t="s">
        <v>54</v>
      </c>
      <c r="AC47" s="9" t="s">
        <v>55</v>
      </c>
      <c r="AD47" s="9" t="s">
        <v>56</v>
      </c>
      <c r="AE47" s="9" t="s">
        <v>56</v>
      </c>
      <c r="AF47" s="9" t="s">
        <v>56</v>
      </c>
      <c r="AG47" s="9" t="s">
        <v>56</v>
      </c>
      <c r="AH47" s="9" t="s">
        <v>57</v>
      </c>
      <c r="AI47">
        <v>1</v>
      </c>
    </row>
    <row r="48" spans="1:35">
      <c r="A48" t="s">
        <v>41</v>
      </c>
      <c r="B48" t="s">
        <v>42</v>
      </c>
      <c r="C48" t="s">
        <v>43</v>
      </c>
      <c r="D48" t="s">
        <v>149</v>
      </c>
      <c r="E48" t="s">
        <v>264</v>
      </c>
      <c r="F48" t="s">
        <v>337</v>
      </c>
      <c r="G48" t="s">
        <v>46</v>
      </c>
      <c r="H48" t="s">
        <v>47</v>
      </c>
      <c r="I48" t="s">
        <v>48</v>
      </c>
      <c r="J48" t="s">
        <v>152</v>
      </c>
      <c r="K48" t="s">
        <v>153</v>
      </c>
      <c r="L48" t="s">
        <v>338</v>
      </c>
      <c r="M48" t="s">
        <v>339</v>
      </c>
      <c r="N48">
        <v>6672</v>
      </c>
      <c r="O48">
        <v>47</v>
      </c>
      <c r="P48" t="s">
        <v>340</v>
      </c>
      <c r="Q48" s="9">
        <v>145000000</v>
      </c>
      <c r="R48" s="9">
        <v>145000000</v>
      </c>
      <c r="S48" s="9">
        <v>145000000</v>
      </c>
      <c r="T48" s="9">
        <v>145000000</v>
      </c>
      <c r="U48" s="9">
        <v>0</v>
      </c>
      <c r="V48" s="9">
        <v>145000000</v>
      </c>
      <c r="W48" s="9">
        <v>0</v>
      </c>
      <c r="X48" s="9">
        <v>0</v>
      </c>
      <c r="Y48" s="9">
        <v>0</v>
      </c>
      <c r="Z48" s="9">
        <v>145000000</v>
      </c>
      <c r="AA48" s="9">
        <v>0</v>
      </c>
      <c r="AB48" s="9" t="s">
        <v>54</v>
      </c>
      <c r="AC48" s="9" t="s">
        <v>55</v>
      </c>
      <c r="AD48" s="9" t="s">
        <v>56</v>
      </c>
      <c r="AE48" s="9" t="s">
        <v>56</v>
      </c>
      <c r="AF48" s="9" t="s">
        <v>56</v>
      </c>
      <c r="AG48" s="9" t="s">
        <v>56</v>
      </c>
      <c r="AH48" s="9" t="s">
        <v>57</v>
      </c>
      <c r="AI48">
        <v>1</v>
      </c>
    </row>
    <row r="49" spans="1:35">
      <c r="A49" t="s">
        <v>41</v>
      </c>
      <c r="B49" t="s">
        <v>42</v>
      </c>
      <c r="C49" t="s">
        <v>43</v>
      </c>
      <c r="D49" t="s">
        <v>149</v>
      </c>
      <c r="E49" t="s">
        <v>264</v>
      </c>
      <c r="F49" t="s">
        <v>341</v>
      </c>
      <c r="G49" t="s">
        <v>46</v>
      </c>
      <c r="H49" t="s">
        <v>47</v>
      </c>
      <c r="I49" t="s">
        <v>48</v>
      </c>
      <c r="J49" t="s">
        <v>152</v>
      </c>
      <c r="K49" t="s">
        <v>153</v>
      </c>
      <c r="L49" t="s">
        <v>417</v>
      </c>
      <c r="M49" t="s">
        <v>343</v>
      </c>
      <c r="N49">
        <v>6726</v>
      </c>
      <c r="O49">
        <v>78</v>
      </c>
      <c r="P49" t="s">
        <v>344</v>
      </c>
      <c r="Q49" s="9">
        <v>0</v>
      </c>
      <c r="R49" s="9">
        <v>10587245</v>
      </c>
      <c r="S49" s="9">
        <v>2202771</v>
      </c>
      <c r="T49" s="9">
        <v>2202771</v>
      </c>
      <c r="U49" s="9">
        <v>8384474</v>
      </c>
      <c r="V49" s="9">
        <v>2202771</v>
      </c>
      <c r="W49" s="9">
        <v>0</v>
      </c>
      <c r="X49" s="9">
        <v>8384474</v>
      </c>
      <c r="Y49" s="9">
        <v>0</v>
      </c>
      <c r="Z49" s="9">
        <v>2202771</v>
      </c>
      <c r="AA49" s="9">
        <v>0</v>
      </c>
      <c r="AB49" s="9" t="s">
        <v>54</v>
      </c>
      <c r="AC49" s="9" t="s">
        <v>55</v>
      </c>
      <c r="AD49" s="9" t="s">
        <v>56</v>
      </c>
      <c r="AE49" s="9" t="s">
        <v>56</v>
      </c>
      <c r="AF49" s="9" t="s">
        <v>56</v>
      </c>
      <c r="AG49" s="9" t="s">
        <v>56</v>
      </c>
      <c r="AH49" s="9" t="s">
        <v>57</v>
      </c>
      <c r="AI49">
        <v>1</v>
      </c>
    </row>
    <row r="50" spans="1:35">
      <c r="A50" t="s">
        <v>41</v>
      </c>
      <c r="B50" t="s">
        <v>42</v>
      </c>
      <c r="C50" t="s">
        <v>43</v>
      </c>
      <c r="D50" t="s">
        <v>149</v>
      </c>
      <c r="E50" t="s">
        <v>341</v>
      </c>
      <c r="F50" t="s">
        <v>345</v>
      </c>
      <c r="G50" t="s">
        <v>46</v>
      </c>
      <c r="H50" t="s">
        <v>47</v>
      </c>
      <c r="I50" t="s">
        <v>48</v>
      </c>
      <c r="J50" t="s">
        <v>152</v>
      </c>
      <c r="K50" t="s">
        <v>346</v>
      </c>
      <c r="L50" t="s">
        <v>347</v>
      </c>
      <c r="M50" t="s">
        <v>348</v>
      </c>
      <c r="N50">
        <v>6674</v>
      </c>
      <c r="O50">
        <v>49</v>
      </c>
      <c r="P50" t="s">
        <v>349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 t="s">
        <v>54</v>
      </c>
      <c r="AC50" s="9" t="s">
        <v>55</v>
      </c>
      <c r="AD50" s="9" t="s">
        <v>56</v>
      </c>
      <c r="AE50" s="9" t="s">
        <v>56</v>
      </c>
      <c r="AF50" s="9" t="s">
        <v>56</v>
      </c>
      <c r="AG50" s="9" t="s">
        <v>56</v>
      </c>
      <c r="AH50" s="9" t="s">
        <v>57</v>
      </c>
      <c r="AI50">
        <v>1</v>
      </c>
    </row>
    <row r="51" spans="1:35">
      <c r="A51" t="s">
        <v>41</v>
      </c>
      <c r="B51" t="s">
        <v>42</v>
      </c>
      <c r="C51" t="s">
        <v>43</v>
      </c>
      <c r="D51" t="s">
        <v>149</v>
      </c>
      <c r="E51" t="s">
        <v>350</v>
      </c>
      <c r="F51" t="s">
        <v>350</v>
      </c>
      <c r="G51" t="s">
        <v>46</v>
      </c>
      <c r="H51" t="s">
        <v>47</v>
      </c>
      <c r="I51" t="s">
        <v>48</v>
      </c>
      <c r="J51" t="s">
        <v>152</v>
      </c>
      <c r="K51" t="s">
        <v>351</v>
      </c>
      <c r="L51" t="s">
        <v>352</v>
      </c>
      <c r="M51" t="s">
        <v>353</v>
      </c>
      <c r="N51">
        <v>6675</v>
      </c>
      <c r="O51">
        <v>50</v>
      </c>
      <c r="P51" t="s">
        <v>354</v>
      </c>
      <c r="Q51" s="9">
        <v>10000000</v>
      </c>
      <c r="R51" s="9">
        <v>10000000</v>
      </c>
      <c r="S51" s="9">
        <v>10000000</v>
      </c>
      <c r="T51" s="9">
        <v>10000000</v>
      </c>
      <c r="U51" s="9">
        <v>0</v>
      </c>
      <c r="V51" s="9">
        <v>10000000</v>
      </c>
      <c r="W51" s="9">
        <v>0</v>
      </c>
      <c r="X51" s="9">
        <v>0</v>
      </c>
      <c r="Y51" s="9">
        <v>0</v>
      </c>
      <c r="Z51" s="9">
        <v>10000000</v>
      </c>
      <c r="AA51" s="9">
        <v>0</v>
      </c>
      <c r="AB51" s="9" t="s">
        <v>54</v>
      </c>
      <c r="AC51" s="9" t="s">
        <v>55</v>
      </c>
      <c r="AD51" s="9" t="s">
        <v>56</v>
      </c>
      <c r="AE51" s="9" t="s">
        <v>56</v>
      </c>
      <c r="AF51" s="9" t="s">
        <v>56</v>
      </c>
      <c r="AG51" s="9" t="s">
        <v>56</v>
      </c>
      <c r="AH51" s="9" t="s">
        <v>57</v>
      </c>
      <c r="AI51">
        <v>1</v>
      </c>
    </row>
    <row r="52" spans="1:35">
      <c r="A52" t="s">
        <v>41</v>
      </c>
      <c r="B52" t="s">
        <v>42</v>
      </c>
      <c r="C52" t="s">
        <v>43</v>
      </c>
      <c r="D52" t="s">
        <v>149</v>
      </c>
      <c r="E52" t="s">
        <v>350</v>
      </c>
      <c r="F52" t="s">
        <v>350</v>
      </c>
      <c r="G52" t="s">
        <v>46</v>
      </c>
      <c r="H52" t="s">
        <v>47</v>
      </c>
      <c r="I52" t="s">
        <v>48</v>
      </c>
      <c r="J52" t="s">
        <v>152</v>
      </c>
      <c r="K52" t="s">
        <v>351</v>
      </c>
      <c r="L52" t="s">
        <v>352</v>
      </c>
      <c r="M52" t="s">
        <v>355</v>
      </c>
      <c r="N52">
        <v>6676</v>
      </c>
      <c r="O52">
        <v>51</v>
      </c>
      <c r="P52" t="s">
        <v>356</v>
      </c>
      <c r="Q52" s="9">
        <v>194000000</v>
      </c>
      <c r="R52" s="9">
        <v>138000000</v>
      </c>
      <c r="S52" s="9">
        <v>138000000</v>
      </c>
      <c r="T52" s="9">
        <v>138000000</v>
      </c>
      <c r="U52" s="9">
        <v>0</v>
      </c>
      <c r="V52" s="9">
        <v>138000000</v>
      </c>
      <c r="W52" s="9">
        <v>0</v>
      </c>
      <c r="X52" s="9">
        <v>0</v>
      </c>
      <c r="Y52" s="9">
        <v>0</v>
      </c>
      <c r="Z52" s="9">
        <v>138000000</v>
      </c>
      <c r="AA52" s="9">
        <v>0</v>
      </c>
      <c r="AB52" s="9" t="s">
        <v>54</v>
      </c>
      <c r="AC52" s="9" t="s">
        <v>55</v>
      </c>
      <c r="AD52" s="9" t="s">
        <v>56</v>
      </c>
      <c r="AE52" s="9" t="s">
        <v>56</v>
      </c>
      <c r="AF52" s="9" t="s">
        <v>56</v>
      </c>
      <c r="AG52" s="9" t="s">
        <v>56</v>
      </c>
      <c r="AH52" s="9" t="s">
        <v>57</v>
      </c>
      <c r="AI52">
        <v>1</v>
      </c>
    </row>
    <row r="53" spans="1:35">
      <c r="A53" t="s">
        <v>41</v>
      </c>
      <c r="B53" t="s">
        <v>42</v>
      </c>
      <c r="C53" t="s">
        <v>43</v>
      </c>
      <c r="D53" t="s">
        <v>149</v>
      </c>
      <c r="E53" t="s">
        <v>350</v>
      </c>
      <c r="F53" t="s">
        <v>357</v>
      </c>
      <c r="G53" t="s">
        <v>46</v>
      </c>
      <c r="H53" t="s">
        <v>47</v>
      </c>
      <c r="I53" t="s">
        <v>48</v>
      </c>
      <c r="J53" t="s">
        <v>152</v>
      </c>
      <c r="K53" t="s">
        <v>351</v>
      </c>
      <c r="L53" t="s">
        <v>358</v>
      </c>
      <c r="M53" t="s">
        <v>359</v>
      </c>
      <c r="N53">
        <v>6677</v>
      </c>
      <c r="O53">
        <v>52</v>
      </c>
      <c r="P53" t="s">
        <v>360</v>
      </c>
      <c r="Q53" s="9">
        <v>105000000</v>
      </c>
      <c r="R53" s="9">
        <v>105000000</v>
      </c>
      <c r="S53" s="9">
        <v>105000000</v>
      </c>
      <c r="T53" s="9">
        <v>105000000</v>
      </c>
      <c r="U53" s="9">
        <v>0</v>
      </c>
      <c r="V53" s="9">
        <v>105000000</v>
      </c>
      <c r="W53" s="9">
        <v>0</v>
      </c>
      <c r="X53" s="9">
        <v>0</v>
      </c>
      <c r="Y53" s="9">
        <v>0</v>
      </c>
      <c r="Z53" s="9">
        <v>105000000</v>
      </c>
      <c r="AA53" s="9">
        <v>0</v>
      </c>
      <c r="AB53" s="9" t="s">
        <v>54</v>
      </c>
      <c r="AC53" s="9" t="s">
        <v>55</v>
      </c>
      <c r="AD53" s="9" t="s">
        <v>56</v>
      </c>
      <c r="AE53" s="9" t="s">
        <v>56</v>
      </c>
      <c r="AF53" s="9" t="s">
        <v>56</v>
      </c>
      <c r="AG53" s="9" t="s">
        <v>56</v>
      </c>
      <c r="AH53" s="9" t="s">
        <v>57</v>
      </c>
      <c r="AI53">
        <v>1</v>
      </c>
    </row>
    <row r="54" spans="1:35">
      <c r="A54" t="s">
        <v>41</v>
      </c>
      <c r="B54" t="s">
        <v>42</v>
      </c>
      <c r="C54" t="s">
        <v>43</v>
      </c>
      <c r="D54" t="s">
        <v>418</v>
      </c>
      <c r="E54" t="s">
        <v>246</v>
      </c>
      <c r="F54" t="s">
        <v>240</v>
      </c>
      <c r="G54" t="s">
        <v>46</v>
      </c>
      <c r="H54" t="s">
        <v>47</v>
      </c>
      <c r="I54" t="s">
        <v>48</v>
      </c>
      <c r="J54" t="s">
        <v>419</v>
      </c>
      <c r="K54" t="s">
        <v>50</v>
      </c>
      <c r="L54" t="s">
        <v>241</v>
      </c>
      <c r="M54" t="s">
        <v>244</v>
      </c>
      <c r="N54">
        <v>6700</v>
      </c>
      <c r="O54">
        <v>70</v>
      </c>
      <c r="P54" t="s">
        <v>420</v>
      </c>
      <c r="Q54" s="9">
        <v>0</v>
      </c>
      <c r="R54" s="9">
        <v>128552361</v>
      </c>
      <c r="S54" s="9">
        <v>127930932</v>
      </c>
      <c r="T54" s="9">
        <v>127930932</v>
      </c>
      <c r="U54" s="9">
        <v>621429</v>
      </c>
      <c r="V54" s="9">
        <v>127930932</v>
      </c>
      <c r="W54" s="9">
        <v>0</v>
      </c>
      <c r="X54" s="9">
        <v>621429</v>
      </c>
      <c r="Y54" s="9">
        <v>0</v>
      </c>
      <c r="Z54" s="9">
        <v>127930932</v>
      </c>
      <c r="AA54" s="9">
        <v>0</v>
      </c>
      <c r="AB54" s="9" t="s">
        <v>54</v>
      </c>
      <c r="AC54" s="9" t="s">
        <v>55</v>
      </c>
      <c r="AD54" s="9" t="s">
        <v>56</v>
      </c>
      <c r="AE54" s="9" t="s">
        <v>56</v>
      </c>
      <c r="AF54" s="9" t="s">
        <v>56</v>
      </c>
      <c r="AG54" s="9" t="s">
        <v>56</v>
      </c>
      <c r="AH54" s="9" t="s">
        <v>57</v>
      </c>
      <c r="AI54">
        <v>1</v>
      </c>
    </row>
    <row r="55" spans="1:35">
      <c r="A55" t="s">
        <v>41</v>
      </c>
      <c r="B55" t="s">
        <v>42</v>
      </c>
      <c r="C55" t="s">
        <v>43</v>
      </c>
      <c r="D55" t="s">
        <v>418</v>
      </c>
      <c r="E55" t="s">
        <v>272</v>
      </c>
      <c r="F55" t="s">
        <v>321</v>
      </c>
      <c r="G55" t="s">
        <v>46</v>
      </c>
      <c r="H55" t="s">
        <v>47</v>
      </c>
      <c r="I55" t="s">
        <v>48</v>
      </c>
      <c r="J55" t="s">
        <v>152</v>
      </c>
      <c r="K55" t="s">
        <v>421</v>
      </c>
      <c r="L55" t="s">
        <v>416</v>
      </c>
      <c r="M55" t="s">
        <v>323</v>
      </c>
      <c r="N55">
        <v>6701</v>
      </c>
      <c r="O55">
        <v>71</v>
      </c>
      <c r="P55" t="s">
        <v>422</v>
      </c>
      <c r="Q55" s="9">
        <v>0</v>
      </c>
      <c r="R55" s="9">
        <v>155971418</v>
      </c>
      <c r="S55" s="9">
        <v>155971418</v>
      </c>
      <c r="T55" s="9">
        <v>155971418</v>
      </c>
      <c r="U55" s="9">
        <v>0</v>
      </c>
      <c r="V55" s="9">
        <v>155971418</v>
      </c>
      <c r="W55" s="9">
        <v>0</v>
      </c>
      <c r="X55" s="9">
        <v>0</v>
      </c>
      <c r="Y55" s="9">
        <v>0</v>
      </c>
      <c r="Z55" s="9">
        <v>155971418</v>
      </c>
      <c r="AA55" s="9">
        <v>0</v>
      </c>
      <c r="AB55" s="9" t="s">
        <v>54</v>
      </c>
      <c r="AC55" s="9" t="s">
        <v>55</v>
      </c>
      <c r="AD55" s="9" t="s">
        <v>56</v>
      </c>
      <c r="AE55" s="9" t="s">
        <v>56</v>
      </c>
      <c r="AF55" s="9" t="s">
        <v>56</v>
      </c>
      <c r="AG55" s="9" t="s">
        <v>56</v>
      </c>
      <c r="AH55" s="9" t="s">
        <v>57</v>
      </c>
      <c r="AI55">
        <v>1</v>
      </c>
    </row>
    <row r="56" spans="1:35">
      <c r="A56" t="s">
        <v>41</v>
      </c>
      <c r="B56" t="s">
        <v>42</v>
      </c>
      <c r="C56" t="s">
        <v>43</v>
      </c>
      <c r="D56" t="s">
        <v>418</v>
      </c>
      <c r="E56" t="s">
        <v>272</v>
      </c>
      <c r="F56" t="s">
        <v>341</v>
      </c>
      <c r="G56" t="s">
        <v>46</v>
      </c>
      <c r="H56" t="s">
        <v>47</v>
      </c>
      <c r="I56" t="s">
        <v>48</v>
      </c>
      <c r="J56" t="s">
        <v>152</v>
      </c>
      <c r="K56" t="s">
        <v>421</v>
      </c>
      <c r="L56" t="s">
        <v>417</v>
      </c>
      <c r="M56" t="s">
        <v>343</v>
      </c>
      <c r="N56">
        <v>6673</v>
      </c>
      <c r="O56">
        <v>48</v>
      </c>
      <c r="P56" t="s">
        <v>423</v>
      </c>
      <c r="Q56" s="9">
        <v>100000000</v>
      </c>
      <c r="R56" s="9">
        <v>89412755</v>
      </c>
      <c r="S56" s="9">
        <v>76829942</v>
      </c>
      <c r="T56" s="9">
        <v>76829942</v>
      </c>
      <c r="U56" s="9">
        <v>12582813</v>
      </c>
      <c r="V56" s="9">
        <v>76829942</v>
      </c>
      <c r="W56" s="9">
        <v>0</v>
      </c>
      <c r="X56" s="9">
        <v>12582813</v>
      </c>
      <c r="Y56" s="9">
        <v>0</v>
      </c>
      <c r="Z56" s="9">
        <v>76829942</v>
      </c>
      <c r="AA56" s="9">
        <v>0</v>
      </c>
      <c r="AB56" s="9" t="s">
        <v>54</v>
      </c>
      <c r="AC56" s="9" t="s">
        <v>55</v>
      </c>
      <c r="AD56" s="9" t="s">
        <v>56</v>
      </c>
      <c r="AE56" s="9" t="s">
        <v>56</v>
      </c>
      <c r="AF56" s="9" t="s">
        <v>56</v>
      </c>
      <c r="AG56" s="9" t="s">
        <v>56</v>
      </c>
      <c r="AH56" s="9" t="s">
        <v>57</v>
      </c>
      <c r="AI56">
        <v>1</v>
      </c>
    </row>
    <row r="57" spans="1:35">
      <c r="A57" t="s">
        <v>41</v>
      </c>
      <c r="B57" t="s">
        <v>42</v>
      </c>
      <c r="C57" t="s">
        <v>386</v>
      </c>
      <c r="D57" t="s">
        <v>149</v>
      </c>
      <c r="E57" t="s">
        <v>264</v>
      </c>
      <c r="F57" t="s">
        <v>313</v>
      </c>
      <c r="G57" t="s">
        <v>46</v>
      </c>
      <c r="H57" t="s">
        <v>47</v>
      </c>
      <c r="I57" t="s">
        <v>387</v>
      </c>
      <c r="J57" t="s">
        <v>152</v>
      </c>
      <c r="K57" t="s">
        <v>153</v>
      </c>
      <c r="L57" t="s">
        <v>314</v>
      </c>
      <c r="M57" t="s">
        <v>319</v>
      </c>
      <c r="N57">
        <v>6721</v>
      </c>
      <c r="O57">
        <v>75</v>
      </c>
      <c r="P57" t="s">
        <v>389</v>
      </c>
      <c r="Q57" s="9">
        <v>0</v>
      </c>
      <c r="R57" s="9">
        <v>865184242</v>
      </c>
      <c r="S57" s="9">
        <v>856461149</v>
      </c>
      <c r="T57" s="9">
        <v>856461149</v>
      </c>
      <c r="U57" s="9">
        <v>8723093</v>
      </c>
      <c r="V57" s="9">
        <v>856461149</v>
      </c>
      <c r="W57" s="9">
        <v>0</v>
      </c>
      <c r="X57" s="9">
        <v>8723093</v>
      </c>
      <c r="Y57" s="9">
        <v>0</v>
      </c>
      <c r="Z57" s="9">
        <v>856461149</v>
      </c>
      <c r="AA57" s="9">
        <v>0</v>
      </c>
      <c r="AB57" s="9" t="s">
        <v>54</v>
      </c>
      <c r="AC57" s="9" t="s">
        <v>55</v>
      </c>
      <c r="AD57" s="9" t="s">
        <v>56</v>
      </c>
      <c r="AE57" s="9" t="s">
        <v>56</v>
      </c>
      <c r="AF57" s="9" t="s">
        <v>56</v>
      </c>
      <c r="AG57" s="9" t="s">
        <v>56</v>
      </c>
      <c r="AH57" s="9" t="s">
        <v>57</v>
      </c>
      <c r="AI57">
        <v>1</v>
      </c>
    </row>
    <row r="58" spans="1:35">
      <c r="A58" t="s">
        <v>41</v>
      </c>
      <c r="B58" t="s">
        <v>42</v>
      </c>
      <c r="C58" t="s">
        <v>386</v>
      </c>
      <c r="D58" t="s">
        <v>149</v>
      </c>
      <c r="E58" t="s">
        <v>264</v>
      </c>
      <c r="F58" t="s">
        <v>321</v>
      </c>
      <c r="G58" t="s">
        <v>46</v>
      </c>
      <c r="H58" t="s">
        <v>47</v>
      </c>
      <c r="I58" t="s">
        <v>387</v>
      </c>
      <c r="J58" t="s">
        <v>152</v>
      </c>
      <c r="K58" t="s">
        <v>153</v>
      </c>
      <c r="L58" t="s">
        <v>416</v>
      </c>
      <c r="M58" t="s">
        <v>325</v>
      </c>
      <c r="N58">
        <v>6722</v>
      </c>
      <c r="O58">
        <v>76</v>
      </c>
      <c r="P58" t="s">
        <v>424</v>
      </c>
      <c r="Q58" s="9">
        <v>0</v>
      </c>
      <c r="R58" s="9">
        <v>300000000</v>
      </c>
      <c r="S58" s="9">
        <v>300000000</v>
      </c>
      <c r="T58" s="9">
        <v>300000000</v>
      </c>
      <c r="U58" s="9">
        <v>0</v>
      </c>
      <c r="V58" s="9">
        <v>300000000</v>
      </c>
      <c r="W58" s="9">
        <v>0</v>
      </c>
      <c r="X58" s="9">
        <v>0</v>
      </c>
      <c r="Y58" s="9">
        <v>0</v>
      </c>
      <c r="Z58" s="9">
        <v>300000000</v>
      </c>
      <c r="AA58" s="9">
        <v>0</v>
      </c>
      <c r="AB58" s="9" t="s">
        <v>54</v>
      </c>
      <c r="AC58" s="9" t="s">
        <v>55</v>
      </c>
      <c r="AD58" s="9" t="s">
        <v>56</v>
      </c>
      <c r="AE58" s="9" t="s">
        <v>56</v>
      </c>
      <c r="AF58" s="9" t="s">
        <v>56</v>
      </c>
      <c r="AG58" s="9" t="s">
        <v>56</v>
      </c>
      <c r="AH58" s="9" t="s">
        <v>57</v>
      </c>
      <c r="AI58">
        <v>1</v>
      </c>
    </row>
    <row r="59" spans="1:35">
      <c r="A59" t="s">
        <v>41</v>
      </c>
      <c r="B59" t="s">
        <v>42</v>
      </c>
      <c r="C59" t="s">
        <v>386</v>
      </c>
      <c r="D59" t="s">
        <v>149</v>
      </c>
      <c r="E59" t="s">
        <v>264</v>
      </c>
      <c r="F59" t="s">
        <v>327</v>
      </c>
      <c r="G59" t="s">
        <v>46</v>
      </c>
      <c r="H59" t="s">
        <v>47</v>
      </c>
      <c r="I59" t="s">
        <v>387</v>
      </c>
      <c r="J59" t="s">
        <v>152</v>
      </c>
      <c r="K59" t="s">
        <v>153</v>
      </c>
      <c r="L59" t="s">
        <v>328</v>
      </c>
      <c r="M59" t="s">
        <v>331</v>
      </c>
      <c r="N59">
        <v>6678</v>
      </c>
      <c r="O59">
        <v>53</v>
      </c>
      <c r="P59" t="s">
        <v>390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 t="s">
        <v>54</v>
      </c>
      <c r="AC59" s="9" t="s">
        <v>55</v>
      </c>
      <c r="AD59" s="9" t="s">
        <v>56</v>
      </c>
      <c r="AE59" s="9" t="s">
        <v>56</v>
      </c>
      <c r="AF59" s="9" t="s">
        <v>56</v>
      </c>
      <c r="AG59" s="9" t="s">
        <v>56</v>
      </c>
      <c r="AH59" s="9" t="s">
        <v>57</v>
      </c>
      <c r="AI59">
        <v>1</v>
      </c>
    </row>
    <row r="60" spans="1:35">
      <c r="A60" t="s">
        <v>41</v>
      </c>
      <c r="B60" t="s">
        <v>42</v>
      </c>
      <c r="C60" t="s">
        <v>386</v>
      </c>
      <c r="D60" t="s">
        <v>149</v>
      </c>
      <c r="E60" t="s">
        <v>264</v>
      </c>
      <c r="F60" t="s">
        <v>333</v>
      </c>
      <c r="G60" t="s">
        <v>46</v>
      </c>
      <c r="H60" t="s">
        <v>47</v>
      </c>
      <c r="I60" t="s">
        <v>387</v>
      </c>
      <c r="J60" t="s">
        <v>152</v>
      </c>
      <c r="K60" t="s">
        <v>153</v>
      </c>
      <c r="L60" t="s">
        <v>334</v>
      </c>
      <c r="M60" t="s">
        <v>335</v>
      </c>
      <c r="N60">
        <v>6723</v>
      </c>
      <c r="O60">
        <v>77</v>
      </c>
      <c r="P60" t="s">
        <v>425</v>
      </c>
      <c r="Q60" s="9">
        <v>0</v>
      </c>
      <c r="R60" s="9">
        <v>670000000</v>
      </c>
      <c r="S60" s="9">
        <v>670000000</v>
      </c>
      <c r="T60" s="9">
        <v>670000000</v>
      </c>
      <c r="U60" s="9">
        <v>0</v>
      </c>
      <c r="V60" s="9">
        <v>670000000</v>
      </c>
      <c r="W60" s="9">
        <v>0</v>
      </c>
      <c r="X60" s="9">
        <v>0</v>
      </c>
      <c r="Y60" s="9">
        <v>0</v>
      </c>
      <c r="Z60" s="9">
        <v>670000000</v>
      </c>
      <c r="AA60" s="9">
        <v>0</v>
      </c>
      <c r="AB60" s="9" t="s">
        <v>54</v>
      </c>
      <c r="AC60" s="9" t="s">
        <v>55</v>
      </c>
      <c r="AD60" s="9" t="s">
        <v>56</v>
      </c>
      <c r="AE60" s="9" t="s">
        <v>56</v>
      </c>
      <c r="AF60" s="9" t="s">
        <v>56</v>
      </c>
      <c r="AG60" s="9" t="s">
        <v>56</v>
      </c>
      <c r="AH60" s="9" t="s">
        <v>57</v>
      </c>
      <c r="AI60">
        <v>1</v>
      </c>
    </row>
    <row r="61" spans="1:35">
      <c r="A61" t="s">
        <v>41</v>
      </c>
      <c r="B61" t="s">
        <v>42</v>
      </c>
      <c r="C61" t="s">
        <v>386</v>
      </c>
      <c r="D61" t="s">
        <v>149</v>
      </c>
      <c r="E61" t="s">
        <v>350</v>
      </c>
      <c r="F61" t="s">
        <v>350</v>
      </c>
      <c r="G61" t="s">
        <v>46</v>
      </c>
      <c r="H61" t="s">
        <v>47</v>
      </c>
      <c r="I61" t="s">
        <v>387</v>
      </c>
      <c r="J61" t="s">
        <v>152</v>
      </c>
      <c r="K61" t="s">
        <v>351</v>
      </c>
      <c r="L61" t="s">
        <v>352</v>
      </c>
      <c r="M61" t="s">
        <v>355</v>
      </c>
      <c r="N61">
        <v>6679</v>
      </c>
      <c r="O61">
        <v>54</v>
      </c>
      <c r="P61" t="s">
        <v>426</v>
      </c>
      <c r="Q61" s="9">
        <v>2000000</v>
      </c>
      <c r="R61" s="9">
        <v>2000000</v>
      </c>
      <c r="S61" s="9">
        <v>2000000</v>
      </c>
      <c r="T61" s="9">
        <v>2000000</v>
      </c>
      <c r="U61" s="9">
        <v>0</v>
      </c>
      <c r="V61" s="9">
        <v>2000000</v>
      </c>
      <c r="W61" s="9">
        <v>0</v>
      </c>
      <c r="X61" s="9">
        <v>0</v>
      </c>
      <c r="Y61" s="9">
        <v>0</v>
      </c>
      <c r="Z61" s="9">
        <v>2000000</v>
      </c>
      <c r="AA61" s="9">
        <v>0</v>
      </c>
      <c r="AB61" s="9" t="s">
        <v>54</v>
      </c>
      <c r="AC61" s="9" t="s">
        <v>55</v>
      </c>
      <c r="AD61" s="9" t="s">
        <v>56</v>
      </c>
      <c r="AE61" s="9" t="s">
        <v>56</v>
      </c>
      <c r="AF61" s="9" t="s">
        <v>56</v>
      </c>
      <c r="AG61" s="9" t="s">
        <v>56</v>
      </c>
      <c r="AH61" s="9" t="s">
        <v>57</v>
      </c>
      <c r="AI61">
        <v>1</v>
      </c>
    </row>
    <row r="62" spans="1:35">
      <c r="A62" t="s">
        <v>41</v>
      </c>
      <c r="B62" t="s">
        <v>42</v>
      </c>
      <c r="C62" t="s">
        <v>361</v>
      </c>
      <c r="D62" t="s">
        <v>149</v>
      </c>
      <c r="E62" t="s">
        <v>264</v>
      </c>
      <c r="F62" t="s">
        <v>313</v>
      </c>
      <c r="G62" t="s">
        <v>46</v>
      </c>
      <c r="H62" t="s">
        <v>47</v>
      </c>
      <c r="I62" t="s">
        <v>362</v>
      </c>
      <c r="J62" t="s">
        <v>152</v>
      </c>
      <c r="K62" t="s">
        <v>153</v>
      </c>
      <c r="L62" t="s">
        <v>314</v>
      </c>
      <c r="M62" t="s">
        <v>319</v>
      </c>
      <c r="N62">
        <v>6680</v>
      </c>
      <c r="O62">
        <v>55</v>
      </c>
      <c r="P62" t="s">
        <v>363</v>
      </c>
      <c r="Q62" s="9">
        <v>0</v>
      </c>
      <c r="R62" s="9">
        <v>2700000000</v>
      </c>
      <c r="S62" s="9">
        <v>2700000000</v>
      </c>
      <c r="T62" s="9">
        <v>2700000000</v>
      </c>
      <c r="U62" s="9">
        <v>0</v>
      </c>
      <c r="V62" s="9">
        <v>2700000000</v>
      </c>
      <c r="W62" s="9">
        <v>0</v>
      </c>
      <c r="X62" s="9">
        <v>0</v>
      </c>
      <c r="Y62" s="9">
        <v>0</v>
      </c>
      <c r="Z62" s="9">
        <v>2700000000</v>
      </c>
      <c r="AA62" s="9">
        <v>0</v>
      </c>
      <c r="AB62" s="9" t="s">
        <v>54</v>
      </c>
      <c r="AC62" s="9" t="s">
        <v>55</v>
      </c>
      <c r="AD62" s="9" t="s">
        <v>56</v>
      </c>
      <c r="AE62" s="9" t="s">
        <v>56</v>
      </c>
      <c r="AF62" s="9" t="s">
        <v>56</v>
      </c>
      <c r="AG62" s="9" t="s">
        <v>56</v>
      </c>
      <c r="AH62" s="9" t="s">
        <v>57</v>
      </c>
      <c r="AI62">
        <v>1</v>
      </c>
    </row>
    <row r="63" spans="1:35">
      <c r="A63" t="s">
        <v>41</v>
      </c>
      <c r="B63" t="s">
        <v>42</v>
      </c>
      <c r="C63" t="s">
        <v>361</v>
      </c>
      <c r="D63" t="s">
        <v>149</v>
      </c>
      <c r="E63" t="s">
        <v>264</v>
      </c>
      <c r="F63" t="s">
        <v>321</v>
      </c>
      <c r="G63" t="s">
        <v>46</v>
      </c>
      <c r="H63" t="s">
        <v>47</v>
      </c>
      <c r="I63" t="s">
        <v>362</v>
      </c>
      <c r="J63" t="s">
        <v>152</v>
      </c>
      <c r="K63" t="s">
        <v>153</v>
      </c>
      <c r="L63" t="s">
        <v>416</v>
      </c>
      <c r="M63" t="s">
        <v>325</v>
      </c>
      <c r="N63">
        <v>6681</v>
      </c>
      <c r="O63">
        <v>56</v>
      </c>
      <c r="P63" t="s">
        <v>364</v>
      </c>
      <c r="Q63" s="9">
        <v>0</v>
      </c>
      <c r="R63" s="9">
        <v>3300000000</v>
      </c>
      <c r="S63" s="9">
        <v>3118650926</v>
      </c>
      <c r="T63" s="9">
        <v>3118650926</v>
      </c>
      <c r="U63" s="9">
        <v>181349074</v>
      </c>
      <c r="V63" s="9">
        <v>3118650926</v>
      </c>
      <c r="W63" s="9">
        <v>0</v>
      </c>
      <c r="X63" s="9">
        <v>181349074</v>
      </c>
      <c r="Y63" s="9">
        <v>0</v>
      </c>
      <c r="Z63" s="9">
        <v>3097216618</v>
      </c>
      <c r="AA63" s="9">
        <v>21434308</v>
      </c>
      <c r="AB63" s="9" t="s">
        <v>54</v>
      </c>
      <c r="AC63" s="9" t="s">
        <v>55</v>
      </c>
      <c r="AD63" s="9" t="s">
        <v>56</v>
      </c>
      <c r="AE63" s="9" t="s">
        <v>56</v>
      </c>
      <c r="AF63" s="9" t="s">
        <v>56</v>
      </c>
      <c r="AG63" s="9" t="s">
        <v>56</v>
      </c>
      <c r="AH63" s="9" t="s">
        <v>57</v>
      </c>
      <c r="AI63">
        <v>1</v>
      </c>
    </row>
    <row r="64" spans="1:35">
      <c r="A64" t="s">
        <v>41</v>
      </c>
      <c r="B64" t="s">
        <v>42</v>
      </c>
      <c r="C64" t="s">
        <v>393</v>
      </c>
      <c r="D64" t="s">
        <v>149</v>
      </c>
      <c r="E64" t="s">
        <v>264</v>
      </c>
      <c r="F64" t="s">
        <v>313</v>
      </c>
      <c r="G64" t="s">
        <v>46</v>
      </c>
      <c r="H64" t="s">
        <v>47</v>
      </c>
      <c r="I64" t="s">
        <v>394</v>
      </c>
      <c r="J64" t="s">
        <v>152</v>
      </c>
      <c r="K64" t="s">
        <v>153</v>
      </c>
      <c r="L64" t="s">
        <v>314</v>
      </c>
      <c r="M64" t="s">
        <v>319</v>
      </c>
      <c r="N64">
        <v>6689</v>
      </c>
      <c r="O64">
        <v>64</v>
      </c>
      <c r="P64" t="s">
        <v>395</v>
      </c>
      <c r="Q64" s="9">
        <v>0</v>
      </c>
      <c r="R64" s="9">
        <v>100000000</v>
      </c>
      <c r="S64" s="9">
        <v>79059373</v>
      </c>
      <c r="T64" s="9">
        <v>79059373</v>
      </c>
      <c r="U64" s="9">
        <v>20940627</v>
      </c>
      <c r="V64" s="9">
        <v>79059373</v>
      </c>
      <c r="W64" s="9">
        <v>0</v>
      </c>
      <c r="X64" s="9">
        <v>20940627</v>
      </c>
      <c r="Y64" s="9">
        <v>0</v>
      </c>
      <c r="Z64" s="9">
        <v>79059373</v>
      </c>
      <c r="AA64" s="9">
        <v>0</v>
      </c>
      <c r="AB64" s="9" t="s">
        <v>54</v>
      </c>
      <c r="AC64" s="9" t="s">
        <v>55</v>
      </c>
      <c r="AD64" s="9" t="s">
        <v>56</v>
      </c>
      <c r="AE64" s="9" t="s">
        <v>56</v>
      </c>
      <c r="AF64" s="9" t="s">
        <v>56</v>
      </c>
      <c r="AG64" s="9" t="s">
        <v>56</v>
      </c>
      <c r="AH64" s="9" t="s">
        <v>57</v>
      </c>
      <c r="AI64">
        <v>1</v>
      </c>
    </row>
    <row r="65" spans="1:35">
      <c r="A65" t="s">
        <v>41</v>
      </c>
      <c r="B65" t="s">
        <v>42</v>
      </c>
      <c r="C65" t="s">
        <v>393</v>
      </c>
      <c r="D65" t="s">
        <v>149</v>
      </c>
      <c r="E65" t="s">
        <v>264</v>
      </c>
      <c r="F65" t="s">
        <v>321</v>
      </c>
      <c r="G65" t="s">
        <v>46</v>
      </c>
      <c r="H65" t="s">
        <v>47</v>
      </c>
      <c r="I65" t="s">
        <v>394</v>
      </c>
      <c r="J65" t="s">
        <v>152</v>
      </c>
      <c r="K65" t="s">
        <v>153</v>
      </c>
      <c r="L65" t="s">
        <v>416</v>
      </c>
      <c r="M65" t="s">
        <v>325</v>
      </c>
      <c r="N65">
        <v>6690</v>
      </c>
      <c r="O65">
        <v>65</v>
      </c>
      <c r="P65" t="s">
        <v>427</v>
      </c>
      <c r="Q65" s="9">
        <v>0</v>
      </c>
      <c r="R65" s="9">
        <v>72158701</v>
      </c>
      <c r="S65" s="9">
        <v>58964398</v>
      </c>
      <c r="T65" s="9">
        <v>58964398</v>
      </c>
      <c r="U65" s="9">
        <v>13194303</v>
      </c>
      <c r="V65" s="9">
        <v>58964398</v>
      </c>
      <c r="W65" s="9">
        <v>0</v>
      </c>
      <c r="X65" s="9">
        <v>13194303</v>
      </c>
      <c r="Y65" s="9">
        <v>0</v>
      </c>
      <c r="Z65" s="9">
        <v>51485319</v>
      </c>
      <c r="AA65" s="9">
        <v>7479079</v>
      </c>
      <c r="AB65" s="9" t="s">
        <v>54</v>
      </c>
      <c r="AC65" s="9" t="s">
        <v>55</v>
      </c>
      <c r="AD65" s="9" t="s">
        <v>56</v>
      </c>
      <c r="AE65" s="9" t="s">
        <v>56</v>
      </c>
      <c r="AF65" s="9" t="s">
        <v>56</v>
      </c>
      <c r="AG65" s="9" t="s">
        <v>56</v>
      </c>
      <c r="AH65" s="9" t="s">
        <v>57</v>
      </c>
      <c r="AI65">
        <v>1</v>
      </c>
    </row>
    <row r="66" spans="1:35">
      <c r="A66" t="s">
        <v>41</v>
      </c>
      <c r="B66" t="s">
        <v>42</v>
      </c>
      <c r="C66" t="s">
        <v>396</v>
      </c>
      <c r="D66" t="s">
        <v>149</v>
      </c>
      <c r="E66" t="s">
        <v>264</v>
      </c>
      <c r="F66" t="s">
        <v>321</v>
      </c>
      <c r="G66" t="s">
        <v>46</v>
      </c>
      <c r="H66" t="s">
        <v>47</v>
      </c>
      <c r="I66" t="s">
        <v>428</v>
      </c>
      <c r="J66" t="s">
        <v>152</v>
      </c>
      <c r="K66" t="s">
        <v>153</v>
      </c>
      <c r="L66" t="s">
        <v>416</v>
      </c>
      <c r="M66" t="s">
        <v>323</v>
      </c>
      <c r="N66">
        <v>6683</v>
      </c>
      <c r="O66">
        <v>58</v>
      </c>
      <c r="P66" t="s">
        <v>398</v>
      </c>
      <c r="Q66" s="9">
        <v>57462000</v>
      </c>
      <c r="R66" s="9">
        <v>59156070</v>
      </c>
      <c r="S66" s="9">
        <v>37576710</v>
      </c>
      <c r="T66" s="9">
        <v>37576710</v>
      </c>
      <c r="U66" s="9">
        <v>21579360</v>
      </c>
      <c r="V66" s="9">
        <v>37576710</v>
      </c>
      <c r="W66" s="9">
        <v>0</v>
      </c>
      <c r="X66" s="9">
        <v>21579360</v>
      </c>
      <c r="Y66" s="9">
        <v>0</v>
      </c>
      <c r="Z66" s="9">
        <v>37576710</v>
      </c>
      <c r="AA66" s="9">
        <v>0</v>
      </c>
      <c r="AB66" s="9" t="s">
        <v>54</v>
      </c>
      <c r="AC66" s="9" t="s">
        <v>55</v>
      </c>
      <c r="AD66" s="9" t="s">
        <v>56</v>
      </c>
      <c r="AE66" s="9" t="s">
        <v>56</v>
      </c>
      <c r="AF66" s="9" t="s">
        <v>56</v>
      </c>
      <c r="AG66" s="9" t="s">
        <v>56</v>
      </c>
      <c r="AH66" s="9" t="s">
        <v>57</v>
      </c>
      <c r="AI66">
        <v>1</v>
      </c>
    </row>
    <row r="67" spans="1:35">
      <c r="A67" t="s">
        <v>41</v>
      </c>
      <c r="B67" t="s">
        <v>42</v>
      </c>
      <c r="C67" t="s">
        <v>429</v>
      </c>
      <c r="D67" t="s">
        <v>149</v>
      </c>
      <c r="E67" t="s">
        <v>264</v>
      </c>
      <c r="F67" t="s">
        <v>313</v>
      </c>
      <c r="G67" t="s">
        <v>46</v>
      </c>
      <c r="H67" t="s">
        <v>47</v>
      </c>
      <c r="I67" t="s">
        <v>430</v>
      </c>
      <c r="J67" t="s">
        <v>152</v>
      </c>
      <c r="K67" t="s">
        <v>153</v>
      </c>
      <c r="L67" t="s">
        <v>314</v>
      </c>
      <c r="M67" t="s">
        <v>315</v>
      </c>
      <c r="N67">
        <v>6682</v>
      </c>
      <c r="O67">
        <v>57</v>
      </c>
      <c r="P67" t="s">
        <v>431</v>
      </c>
      <c r="Q67" s="9">
        <v>832000000</v>
      </c>
      <c r="R67" s="9">
        <v>868800000</v>
      </c>
      <c r="S67" s="9">
        <v>867944750</v>
      </c>
      <c r="T67" s="9">
        <v>867944750</v>
      </c>
      <c r="U67" s="9">
        <v>855250</v>
      </c>
      <c r="V67" s="9">
        <v>867944750</v>
      </c>
      <c r="W67" s="9">
        <v>0</v>
      </c>
      <c r="X67" s="9">
        <v>855250</v>
      </c>
      <c r="Y67" s="9">
        <v>0</v>
      </c>
      <c r="Z67" s="9">
        <v>831463001</v>
      </c>
      <c r="AA67" s="9">
        <v>36481749</v>
      </c>
      <c r="AB67" s="9" t="s">
        <v>54</v>
      </c>
      <c r="AC67" s="9" t="s">
        <v>55</v>
      </c>
      <c r="AD67" s="9" t="s">
        <v>56</v>
      </c>
      <c r="AE67" s="9" t="s">
        <v>56</v>
      </c>
      <c r="AF67" s="9" t="s">
        <v>56</v>
      </c>
      <c r="AG67" s="9" t="s">
        <v>56</v>
      </c>
      <c r="AH67" s="9" t="s">
        <v>57</v>
      </c>
      <c r="AI67">
        <v>1</v>
      </c>
    </row>
    <row r="68" spans="1:35">
      <c r="A68" t="s">
        <v>41</v>
      </c>
      <c r="B68" t="s">
        <v>42</v>
      </c>
      <c r="C68" t="s">
        <v>182</v>
      </c>
      <c r="D68" t="s">
        <v>149</v>
      </c>
      <c r="E68" t="s">
        <v>264</v>
      </c>
      <c r="F68" t="s">
        <v>327</v>
      </c>
      <c r="G68" t="s">
        <v>46</v>
      </c>
      <c r="H68" t="s">
        <v>47</v>
      </c>
      <c r="I68" t="s">
        <v>432</v>
      </c>
      <c r="J68" t="s">
        <v>152</v>
      </c>
      <c r="K68" t="s">
        <v>153</v>
      </c>
      <c r="L68" t="s">
        <v>328</v>
      </c>
      <c r="M68" t="s">
        <v>331</v>
      </c>
      <c r="N68">
        <v>6684</v>
      </c>
      <c r="O68">
        <v>59</v>
      </c>
      <c r="P68" t="s">
        <v>369</v>
      </c>
      <c r="Q68" s="9">
        <v>2767731210</v>
      </c>
      <c r="R68" s="9">
        <v>1461051940</v>
      </c>
      <c r="S68" s="9">
        <v>1067109326</v>
      </c>
      <c r="T68" s="9">
        <v>1067109326</v>
      </c>
      <c r="U68" s="9">
        <v>393942614</v>
      </c>
      <c r="V68" s="9">
        <v>1067109326</v>
      </c>
      <c r="W68" s="9">
        <v>0</v>
      </c>
      <c r="X68" s="9">
        <v>393942614</v>
      </c>
      <c r="Y68" s="9">
        <v>0</v>
      </c>
      <c r="Z68" s="9">
        <v>1067109326</v>
      </c>
      <c r="AA68" s="9">
        <v>0</v>
      </c>
      <c r="AB68" s="9" t="s">
        <v>54</v>
      </c>
      <c r="AC68" s="9" t="s">
        <v>55</v>
      </c>
      <c r="AD68" s="9" t="s">
        <v>56</v>
      </c>
      <c r="AE68" s="9" t="s">
        <v>56</v>
      </c>
      <c r="AF68" s="9" t="s">
        <v>56</v>
      </c>
      <c r="AG68" s="9" t="s">
        <v>56</v>
      </c>
      <c r="AH68" s="9" t="s">
        <v>57</v>
      </c>
      <c r="AI68">
        <v>1</v>
      </c>
    </row>
    <row r="69" spans="1:35">
      <c r="A69" t="s">
        <v>41</v>
      </c>
      <c r="B69" t="s">
        <v>42</v>
      </c>
      <c r="C69" t="s">
        <v>182</v>
      </c>
      <c r="D69" t="s">
        <v>418</v>
      </c>
      <c r="E69" t="s">
        <v>272</v>
      </c>
      <c r="F69" t="s">
        <v>327</v>
      </c>
      <c r="G69" t="s">
        <v>46</v>
      </c>
      <c r="H69" t="s">
        <v>47</v>
      </c>
      <c r="I69" t="s">
        <v>432</v>
      </c>
      <c r="J69" t="s">
        <v>152</v>
      </c>
      <c r="K69" t="s">
        <v>421</v>
      </c>
      <c r="L69" t="s">
        <v>328</v>
      </c>
      <c r="M69" t="s">
        <v>331</v>
      </c>
      <c r="N69">
        <v>6702</v>
      </c>
      <c r="O69">
        <v>72</v>
      </c>
      <c r="P69" t="s">
        <v>433</v>
      </c>
      <c r="Q69" s="9">
        <v>0</v>
      </c>
      <c r="R69" s="9">
        <v>1922322799</v>
      </c>
      <c r="S69" s="9">
        <v>1075509930</v>
      </c>
      <c r="T69" s="9">
        <v>1075509930</v>
      </c>
      <c r="U69" s="9">
        <v>846812869</v>
      </c>
      <c r="V69" s="9">
        <v>1075509930</v>
      </c>
      <c r="W69" s="9">
        <v>0</v>
      </c>
      <c r="X69" s="9">
        <v>846812869</v>
      </c>
      <c r="Y69" s="9">
        <v>0</v>
      </c>
      <c r="Z69" s="9">
        <v>982659930</v>
      </c>
      <c r="AA69" s="9">
        <v>92850000</v>
      </c>
      <c r="AB69" s="9" t="s">
        <v>54</v>
      </c>
      <c r="AC69" s="9" t="s">
        <v>55</v>
      </c>
      <c r="AD69" s="9" t="s">
        <v>56</v>
      </c>
      <c r="AE69" s="9" t="s">
        <v>56</v>
      </c>
      <c r="AF69" s="9" t="s">
        <v>56</v>
      </c>
      <c r="AG69" s="9" t="s">
        <v>56</v>
      </c>
      <c r="AH69" s="9" t="s">
        <v>57</v>
      </c>
      <c r="AI69">
        <v>1</v>
      </c>
    </row>
    <row r="70" spans="1:35">
      <c r="A70" t="s">
        <v>41</v>
      </c>
      <c r="B70" t="s">
        <v>186</v>
      </c>
      <c r="C70" t="s">
        <v>43</v>
      </c>
      <c r="D70" t="s">
        <v>149</v>
      </c>
      <c r="E70" t="s">
        <v>264</v>
      </c>
      <c r="F70" t="s">
        <v>313</v>
      </c>
      <c r="G70" t="s">
        <v>46</v>
      </c>
      <c r="H70" t="s">
        <v>188</v>
      </c>
      <c r="I70" t="s">
        <v>48</v>
      </c>
      <c r="J70" t="s">
        <v>152</v>
      </c>
      <c r="K70" t="s">
        <v>153</v>
      </c>
      <c r="L70" t="s">
        <v>314</v>
      </c>
      <c r="M70" t="s">
        <v>315</v>
      </c>
      <c r="N70">
        <v>6685</v>
      </c>
      <c r="O70">
        <v>60</v>
      </c>
      <c r="P70" t="s">
        <v>374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 t="s">
        <v>54</v>
      </c>
      <c r="AC70" s="9" t="s">
        <v>55</v>
      </c>
      <c r="AD70" s="9" t="s">
        <v>56</v>
      </c>
      <c r="AE70" s="9" t="s">
        <v>56</v>
      </c>
      <c r="AF70" s="9" t="s">
        <v>56</v>
      </c>
      <c r="AG70" s="9" t="s">
        <v>56</v>
      </c>
      <c r="AH70" s="9" t="s">
        <v>57</v>
      </c>
      <c r="AI70">
        <v>1</v>
      </c>
    </row>
    <row r="71" spans="1:35">
      <c r="A71" t="s">
        <v>41</v>
      </c>
      <c r="B71" t="s">
        <v>186</v>
      </c>
      <c r="C71" t="s">
        <v>386</v>
      </c>
      <c r="D71" t="s">
        <v>149</v>
      </c>
      <c r="E71" t="s">
        <v>350</v>
      </c>
      <c r="F71" t="s">
        <v>350</v>
      </c>
      <c r="G71" t="s">
        <v>46</v>
      </c>
      <c r="H71" t="s">
        <v>188</v>
      </c>
      <c r="I71" t="s">
        <v>387</v>
      </c>
      <c r="J71" t="s">
        <v>152</v>
      </c>
      <c r="K71" t="s">
        <v>351</v>
      </c>
      <c r="L71" t="s">
        <v>352</v>
      </c>
      <c r="M71" t="s">
        <v>355</v>
      </c>
      <c r="N71">
        <v>6686</v>
      </c>
      <c r="O71">
        <v>61</v>
      </c>
      <c r="P71" t="s">
        <v>407</v>
      </c>
      <c r="Q71" s="9">
        <v>0</v>
      </c>
      <c r="R71" s="9">
        <v>191360943</v>
      </c>
      <c r="S71" s="9">
        <v>191360943</v>
      </c>
      <c r="T71" s="9">
        <v>191360943</v>
      </c>
      <c r="U71" s="9">
        <v>0</v>
      </c>
      <c r="V71" s="9">
        <v>191360943</v>
      </c>
      <c r="W71" s="9">
        <v>0</v>
      </c>
      <c r="X71" s="9">
        <v>0</v>
      </c>
      <c r="Y71" s="9">
        <v>0</v>
      </c>
      <c r="Z71" s="9">
        <v>191360943</v>
      </c>
      <c r="AA71" s="9">
        <v>0</v>
      </c>
      <c r="AB71" s="9" t="s">
        <v>54</v>
      </c>
      <c r="AC71" s="9" t="s">
        <v>55</v>
      </c>
      <c r="AD71" s="9" t="s">
        <v>56</v>
      </c>
      <c r="AE71" s="9" t="s">
        <v>56</v>
      </c>
      <c r="AF71" s="9" t="s">
        <v>56</v>
      </c>
      <c r="AG71" s="9" t="s">
        <v>56</v>
      </c>
      <c r="AH71" s="9" t="s">
        <v>57</v>
      </c>
      <c r="AI71">
        <v>1</v>
      </c>
    </row>
    <row r="72" spans="1:35">
      <c r="A72" t="s">
        <v>41</v>
      </c>
      <c r="B72" t="s">
        <v>186</v>
      </c>
      <c r="C72" t="s">
        <v>396</v>
      </c>
      <c r="D72" t="s">
        <v>149</v>
      </c>
      <c r="E72" t="s">
        <v>264</v>
      </c>
      <c r="F72" t="s">
        <v>321</v>
      </c>
      <c r="G72" t="s">
        <v>46</v>
      </c>
      <c r="H72" t="s">
        <v>188</v>
      </c>
      <c r="I72" t="s">
        <v>428</v>
      </c>
      <c r="J72" t="s">
        <v>152</v>
      </c>
      <c r="K72" t="s">
        <v>153</v>
      </c>
      <c r="L72" t="s">
        <v>416</v>
      </c>
      <c r="M72" t="s">
        <v>323</v>
      </c>
      <c r="N72">
        <v>6715</v>
      </c>
      <c r="O72">
        <v>73</v>
      </c>
      <c r="P72" t="s">
        <v>434</v>
      </c>
      <c r="Q72" s="9">
        <v>0</v>
      </c>
      <c r="R72" s="9">
        <v>183065419</v>
      </c>
      <c r="S72" s="9">
        <v>183065419</v>
      </c>
      <c r="T72" s="9">
        <v>183065419</v>
      </c>
      <c r="U72" s="9">
        <v>0</v>
      </c>
      <c r="V72" s="9">
        <v>183065419</v>
      </c>
      <c r="W72" s="9">
        <v>0</v>
      </c>
      <c r="X72" s="9">
        <v>0</v>
      </c>
      <c r="Y72" s="9">
        <v>0</v>
      </c>
      <c r="Z72" s="9">
        <v>183065419</v>
      </c>
      <c r="AA72" s="9">
        <v>0</v>
      </c>
      <c r="AB72" s="9" t="s">
        <v>54</v>
      </c>
      <c r="AC72" s="9" t="s">
        <v>55</v>
      </c>
      <c r="AD72" s="9" t="s">
        <v>56</v>
      </c>
      <c r="AE72" s="9" t="s">
        <v>56</v>
      </c>
      <c r="AF72" s="9" t="s">
        <v>56</v>
      </c>
      <c r="AG72" s="9" t="s">
        <v>56</v>
      </c>
      <c r="AH72" s="9" t="s">
        <v>57</v>
      </c>
      <c r="AI72">
        <v>1</v>
      </c>
    </row>
    <row r="73" spans="1:35">
      <c r="A73" t="s">
        <v>41</v>
      </c>
      <c r="B73" t="s">
        <v>186</v>
      </c>
      <c r="C73" t="s">
        <v>435</v>
      </c>
      <c r="D73" t="s">
        <v>149</v>
      </c>
      <c r="E73" t="s">
        <v>264</v>
      </c>
      <c r="F73" t="s">
        <v>341</v>
      </c>
      <c r="G73" t="s">
        <v>46</v>
      </c>
      <c r="H73" t="s">
        <v>188</v>
      </c>
      <c r="I73" t="s">
        <v>436</v>
      </c>
      <c r="J73" t="s">
        <v>152</v>
      </c>
      <c r="K73" t="s">
        <v>153</v>
      </c>
      <c r="L73" t="s">
        <v>417</v>
      </c>
      <c r="M73" t="s">
        <v>343</v>
      </c>
      <c r="N73">
        <v>6716</v>
      </c>
      <c r="O73">
        <v>74</v>
      </c>
      <c r="P73" t="s">
        <v>437</v>
      </c>
      <c r="Q73" s="9">
        <v>0</v>
      </c>
      <c r="R73" s="9">
        <v>92509981</v>
      </c>
      <c r="S73" s="9">
        <v>92509981</v>
      </c>
      <c r="T73" s="9">
        <v>92509981</v>
      </c>
      <c r="U73" s="9">
        <v>0</v>
      </c>
      <c r="V73" s="9">
        <v>92509981</v>
      </c>
      <c r="W73" s="9">
        <v>0</v>
      </c>
      <c r="X73" s="9">
        <v>0</v>
      </c>
      <c r="Y73" s="9">
        <v>0</v>
      </c>
      <c r="Z73" s="9">
        <v>92509981</v>
      </c>
      <c r="AA73" s="9">
        <v>0</v>
      </c>
      <c r="AB73" s="9" t="s">
        <v>54</v>
      </c>
      <c r="AC73" s="9" t="s">
        <v>55</v>
      </c>
      <c r="AD73" s="9" t="s">
        <v>56</v>
      </c>
      <c r="AE73" s="9" t="s">
        <v>56</v>
      </c>
      <c r="AF73" s="9" t="s">
        <v>56</v>
      </c>
      <c r="AG73" s="9" t="s">
        <v>56</v>
      </c>
      <c r="AH73" s="9" t="s">
        <v>57</v>
      </c>
      <c r="AI73">
        <v>1</v>
      </c>
    </row>
    <row r="74" spans="1:35">
      <c r="A74" t="s">
        <v>41</v>
      </c>
      <c r="B74" t="s">
        <v>186</v>
      </c>
      <c r="C74" t="s">
        <v>429</v>
      </c>
      <c r="D74" t="s">
        <v>149</v>
      </c>
      <c r="E74" t="s">
        <v>264</v>
      </c>
      <c r="F74" t="s">
        <v>313</v>
      </c>
      <c r="G74" t="s">
        <v>46</v>
      </c>
      <c r="H74" t="s">
        <v>188</v>
      </c>
      <c r="I74" t="s">
        <v>430</v>
      </c>
      <c r="J74" t="s">
        <v>152</v>
      </c>
      <c r="K74" t="s">
        <v>153</v>
      </c>
      <c r="L74" t="s">
        <v>314</v>
      </c>
      <c r="M74" t="s">
        <v>315</v>
      </c>
      <c r="N74">
        <v>6687</v>
      </c>
      <c r="O74">
        <v>62</v>
      </c>
      <c r="P74" t="s">
        <v>438</v>
      </c>
      <c r="Q74" s="9">
        <v>0</v>
      </c>
      <c r="R74" s="9">
        <v>18224481</v>
      </c>
      <c r="S74" s="9">
        <v>18224481</v>
      </c>
      <c r="T74" s="9">
        <v>18224481</v>
      </c>
      <c r="U74" s="9">
        <v>0</v>
      </c>
      <c r="V74" s="9">
        <v>18224481</v>
      </c>
      <c r="W74" s="9">
        <v>0</v>
      </c>
      <c r="X74" s="9">
        <v>0</v>
      </c>
      <c r="Y74" s="9">
        <v>0</v>
      </c>
      <c r="Z74" s="9">
        <v>18224481</v>
      </c>
      <c r="AA74" s="9">
        <v>0</v>
      </c>
      <c r="AB74" s="9" t="s">
        <v>54</v>
      </c>
      <c r="AC74" s="9" t="s">
        <v>55</v>
      </c>
      <c r="AD74" s="9" t="s">
        <v>56</v>
      </c>
      <c r="AE74" s="9" t="s">
        <v>56</v>
      </c>
      <c r="AF74" s="9" t="s">
        <v>56</v>
      </c>
      <c r="AG74" s="9" t="s">
        <v>56</v>
      </c>
      <c r="AH74" s="9" t="s">
        <v>57</v>
      </c>
      <c r="AI74">
        <v>1</v>
      </c>
    </row>
    <row r="75" spans="1:35">
      <c r="A75" t="s">
        <v>41</v>
      </c>
      <c r="B75" t="s">
        <v>186</v>
      </c>
      <c r="C75" t="s">
        <v>182</v>
      </c>
      <c r="D75" t="s">
        <v>149</v>
      </c>
      <c r="E75" t="s">
        <v>264</v>
      </c>
      <c r="F75" t="s">
        <v>327</v>
      </c>
      <c r="G75" t="s">
        <v>46</v>
      </c>
      <c r="H75" t="s">
        <v>188</v>
      </c>
      <c r="I75" t="s">
        <v>432</v>
      </c>
      <c r="J75" t="s">
        <v>152</v>
      </c>
      <c r="K75" t="s">
        <v>153</v>
      </c>
      <c r="L75" t="s">
        <v>328</v>
      </c>
      <c r="M75" t="s">
        <v>331</v>
      </c>
      <c r="N75">
        <v>6688</v>
      </c>
      <c r="O75">
        <v>63</v>
      </c>
      <c r="P75" t="s">
        <v>380</v>
      </c>
      <c r="Q75" s="9">
        <v>0</v>
      </c>
      <c r="R75" s="9">
        <v>2474251804</v>
      </c>
      <c r="S75" s="9">
        <v>2474251804</v>
      </c>
      <c r="T75" s="9">
        <v>2474251804</v>
      </c>
      <c r="U75" s="9">
        <v>0</v>
      </c>
      <c r="V75" s="9">
        <v>2474251804</v>
      </c>
      <c r="W75" s="9">
        <v>0</v>
      </c>
      <c r="X75" s="9">
        <v>0</v>
      </c>
      <c r="Y75" s="9">
        <v>0</v>
      </c>
      <c r="Z75" s="9">
        <v>2474251804</v>
      </c>
      <c r="AA75" s="9">
        <v>0</v>
      </c>
      <c r="AB75" s="9" t="s">
        <v>54</v>
      </c>
      <c r="AC75" s="9" t="s">
        <v>55</v>
      </c>
      <c r="AD75" s="9" t="s">
        <v>56</v>
      </c>
      <c r="AE75" s="9" t="s">
        <v>56</v>
      </c>
      <c r="AF75" s="9" t="s">
        <v>56</v>
      </c>
      <c r="AG75" s="9" t="s">
        <v>56</v>
      </c>
      <c r="AH75" s="9" t="s">
        <v>57</v>
      </c>
      <c r="AI75">
        <v>1</v>
      </c>
    </row>
    <row r="76" spans="1:35">
      <c r="A76" t="s">
        <v>41</v>
      </c>
      <c r="B76" t="s">
        <v>216</v>
      </c>
      <c r="C76" t="s">
        <v>43</v>
      </c>
      <c r="D76" t="s">
        <v>44</v>
      </c>
      <c r="E76" t="s">
        <v>236</v>
      </c>
      <c r="F76" t="s">
        <v>272</v>
      </c>
      <c r="G76" t="s">
        <v>46</v>
      </c>
      <c r="H76" t="s">
        <v>217</v>
      </c>
      <c r="I76" t="s">
        <v>48</v>
      </c>
      <c r="J76" t="s">
        <v>49</v>
      </c>
      <c r="K76" t="s">
        <v>98</v>
      </c>
      <c r="L76" t="s">
        <v>273</v>
      </c>
      <c r="M76" t="s">
        <v>276</v>
      </c>
      <c r="N76">
        <v>6691</v>
      </c>
      <c r="O76">
        <v>66</v>
      </c>
      <c r="P76" t="s">
        <v>409</v>
      </c>
      <c r="Q76" s="9">
        <v>0</v>
      </c>
      <c r="R76" s="9">
        <v>1642178</v>
      </c>
      <c r="S76" s="9">
        <v>599009</v>
      </c>
      <c r="T76" s="9">
        <v>599009</v>
      </c>
      <c r="U76" s="9">
        <v>1043169</v>
      </c>
      <c r="V76" s="9">
        <v>599009</v>
      </c>
      <c r="W76" s="9">
        <v>0</v>
      </c>
      <c r="X76" s="9">
        <v>1043169</v>
      </c>
      <c r="Y76" s="9">
        <v>0</v>
      </c>
      <c r="Z76" s="9">
        <v>599009</v>
      </c>
      <c r="AA76" s="9">
        <v>0</v>
      </c>
      <c r="AB76" s="9" t="s">
        <v>54</v>
      </c>
      <c r="AC76" s="9" t="s">
        <v>55</v>
      </c>
      <c r="AD76" s="9" t="s">
        <v>56</v>
      </c>
      <c r="AE76" s="9" t="s">
        <v>56</v>
      </c>
      <c r="AF76" s="9" t="s">
        <v>56</v>
      </c>
      <c r="AG76" s="9" t="s">
        <v>56</v>
      </c>
      <c r="AH76" s="9" t="s">
        <v>57</v>
      </c>
      <c r="AI76">
        <v>1</v>
      </c>
    </row>
    <row r="77" spans="1:35">
      <c r="A77" t="s">
        <v>41</v>
      </c>
      <c r="B77" t="s">
        <v>216</v>
      </c>
      <c r="C77" t="s">
        <v>43</v>
      </c>
      <c r="D77" t="s">
        <v>149</v>
      </c>
      <c r="E77" t="s">
        <v>264</v>
      </c>
      <c r="F77" t="s">
        <v>321</v>
      </c>
      <c r="G77" t="s">
        <v>46</v>
      </c>
      <c r="H77" t="s">
        <v>217</v>
      </c>
      <c r="I77" t="s">
        <v>48</v>
      </c>
      <c r="J77" t="s">
        <v>152</v>
      </c>
      <c r="K77" t="s">
        <v>153</v>
      </c>
      <c r="L77" t="s">
        <v>416</v>
      </c>
      <c r="M77" t="s">
        <v>439</v>
      </c>
      <c r="N77">
        <v>6692</v>
      </c>
      <c r="O77">
        <v>67</v>
      </c>
      <c r="P77" t="s">
        <v>411</v>
      </c>
      <c r="Q77" s="9">
        <v>0</v>
      </c>
      <c r="R77" s="9">
        <v>244580245</v>
      </c>
      <c r="S77" s="9">
        <v>244580245</v>
      </c>
      <c r="T77" s="9">
        <v>244580245</v>
      </c>
      <c r="U77" s="9">
        <v>0</v>
      </c>
      <c r="V77" s="9">
        <v>244580245</v>
      </c>
      <c r="W77" s="9">
        <v>0</v>
      </c>
      <c r="X77" s="9">
        <v>0</v>
      </c>
      <c r="Y77" s="9">
        <v>0</v>
      </c>
      <c r="Z77" s="9">
        <v>244580245</v>
      </c>
      <c r="AA77" s="9">
        <v>0</v>
      </c>
      <c r="AB77" s="9" t="s">
        <v>54</v>
      </c>
      <c r="AC77" s="9" t="s">
        <v>55</v>
      </c>
      <c r="AD77" s="9" t="s">
        <v>56</v>
      </c>
      <c r="AE77" s="9" t="s">
        <v>56</v>
      </c>
      <c r="AF77" s="9" t="s">
        <v>56</v>
      </c>
      <c r="AG77" s="9" t="s">
        <v>56</v>
      </c>
      <c r="AH77" s="9" t="s">
        <v>57</v>
      </c>
      <c r="AI77">
        <v>1</v>
      </c>
    </row>
    <row r="78" spans="1:35">
      <c r="A78" t="s">
        <v>41</v>
      </c>
      <c r="B78" t="s">
        <v>216</v>
      </c>
      <c r="C78" t="s">
        <v>386</v>
      </c>
      <c r="D78" t="s">
        <v>149</v>
      </c>
      <c r="E78" t="s">
        <v>264</v>
      </c>
      <c r="F78" t="s">
        <v>341</v>
      </c>
      <c r="G78" t="s">
        <v>46</v>
      </c>
      <c r="H78" t="s">
        <v>217</v>
      </c>
      <c r="I78" t="s">
        <v>387</v>
      </c>
      <c r="J78" t="s">
        <v>152</v>
      </c>
      <c r="K78" t="s">
        <v>153</v>
      </c>
      <c r="L78" t="s">
        <v>417</v>
      </c>
      <c r="M78" t="s">
        <v>343</v>
      </c>
      <c r="N78">
        <v>6693</v>
      </c>
      <c r="O78">
        <v>68</v>
      </c>
      <c r="P78" t="s">
        <v>440</v>
      </c>
      <c r="Q78" s="9">
        <v>0</v>
      </c>
      <c r="R78" s="9">
        <v>143627851</v>
      </c>
      <c r="S78" s="9">
        <v>143627851</v>
      </c>
      <c r="T78" s="9">
        <v>143627851</v>
      </c>
      <c r="U78" s="9">
        <v>0</v>
      </c>
      <c r="V78" s="9">
        <v>143627851</v>
      </c>
      <c r="W78" s="9">
        <v>0</v>
      </c>
      <c r="X78" s="9">
        <v>0</v>
      </c>
      <c r="Y78" s="9">
        <v>0</v>
      </c>
      <c r="Z78" s="9">
        <v>143627851</v>
      </c>
      <c r="AA78" s="9">
        <v>0</v>
      </c>
      <c r="AB78" s="9" t="s">
        <v>54</v>
      </c>
      <c r="AC78" s="9" t="s">
        <v>55</v>
      </c>
      <c r="AD78" s="9" t="s">
        <v>56</v>
      </c>
      <c r="AE78" s="9" t="s">
        <v>56</v>
      </c>
      <c r="AF78" s="9" t="s">
        <v>56</v>
      </c>
      <c r="AG78" s="9" t="s">
        <v>56</v>
      </c>
      <c r="AH78" s="9" t="s">
        <v>57</v>
      </c>
      <c r="AI78">
        <v>1</v>
      </c>
    </row>
    <row r="79" spans="1:35">
      <c r="A79" t="s">
        <v>41</v>
      </c>
      <c r="B79" t="s">
        <v>216</v>
      </c>
      <c r="C79" t="s">
        <v>182</v>
      </c>
      <c r="D79" t="s">
        <v>149</v>
      </c>
      <c r="E79" t="s">
        <v>264</v>
      </c>
      <c r="F79" t="s">
        <v>327</v>
      </c>
      <c r="G79" t="s">
        <v>46</v>
      </c>
      <c r="H79" t="s">
        <v>217</v>
      </c>
      <c r="I79" t="s">
        <v>432</v>
      </c>
      <c r="J79" t="s">
        <v>152</v>
      </c>
      <c r="K79" t="s">
        <v>153</v>
      </c>
      <c r="L79" t="s">
        <v>328</v>
      </c>
      <c r="M79" t="s">
        <v>441</v>
      </c>
      <c r="N79">
        <v>6694</v>
      </c>
      <c r="O79">
        <v>69</v>
      </c>
      <c r="P79" t="s">
        <v>415</v>
      </c>
      <c r="Q79" s="9">
        <v>0</v>
      </c>
      <c r="R79" s="9">
        <v>466217654</v>
      </c>
      <c r="S79" s="9">
        <v>466217654</v>
      </c>
      <c r="T79" s="9">
        <v>466217654</v>
      </c>
      <c r="U79" s="9">
        <v>0</v>
      </c>
      <c r="V79" s="9">
        <v>466217654</v>
      </c>
      <c r="W79" s="9">
        <v>0</v>
      </c>
      <c r="X79" s="9">
        <v>0</v>
      </c>
      <c r="Y79" s="9">
        <v>0</v>
      </c>
      <c r="Z79" s="9">
        <v>466217654</v>
      </c>
      <c r="AA79" s="9">
        <v>0</v>
      </c>
      <c r="AB79" s="9" t="s">
        <v>54</v>
      </c>
      <c r="AC79" s="9" t="s">
        <v>55</v>
      </c>
      <c r="AD79" s="9" t="s">
        <v>56</v>
      </c>
      <c r="AE79" s="9" t="s">
        <v>56</v>
      </c>
      <c r="AF79" s="9" t="s">
        <v>56</v>
      </c>
      <c r="AG79" s="9" t="s">
        <v>56</v>
      </c>
      <c r="AH79" s="9" t="s">
        <v>57</v>
      </c>
      <c r="AI79">
        <v>1</v>
      </c>
    </row>
    <row r="81" spans="13:27">
      <c r="Q81" s="45">
        <f>SUM(Q2:Q80)</f>
        <v>14847647610</v>
      </c>
      <c r="R81" s="45">
        <f t="shared" ref="R81:AA81" si="0">SUM(R2:R80)</f>
        <v>29095277783</v>
      </c>
      <c r="S81" s="45">
        <f t="shared" si="0"/>
        <v>26788435091</v>
      </c>
      <c r="T81" s="45">
        <f t="shared" si="0"/>
        <v>27202283367</v>
      </c>
      <c r="U81" s="45">
        <f t="shared" si="0"/>
        <v>1892994416</v>
      </c>
      <c r="V81" s="45">
        <f t="shared" si="0"/>
        <v>27202129779</v>
      </c>
      <c r="W81" s="45">
        <f t="shared" si="0"/>
        <v>413694688</v>
      </c>
      <c r="X81" s="45">
        <f t="shared" si="0"/>
        <v>2306842692</v>
      </c>
      <c r="Y81" s="45">
        <f t="shared" si="0"/>
        <v>153588</v>
      </c>
      <c r="Z81" s="45">
        <f t="shared" si="0"/>
        <v>26569747523</v>
      </c>
      <c r="AA81" s="45">
        <f t="shared" si="0"/>
        <v>218687568</v>
      </c>
    </row>
    <row r="83" spans="13:27">
      <c r="V83" s="45">
        <f>V9+V10</f>
        <v>779250039</v>
      </c>
    </row>
    <row r="85" spans="13:27">
      <c r="M85" s="35" t="s">
        <v>1544</v>
      </c>
      <c r="R85" s="45">
        <f>SUBTOTAL(9,R67:R74)</f>
        <v>4737335563</v>
      </c>
      <c r="V85" s="45">
        <f>SUBTOTAL(9,V67:V74)</f>
        <v>3495724830</v>
      </c>
    </row>
  </sheetData>
  <autoFilter ref="A1:AI79" xr:uid="{A1EDAD3A-8EA5-4D89-B51E-94124158BFDB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0DBD4-FB04-4ABA-8EA8-20CE7F758AA9}">
  <sheetPr filterMode="1"/>
  <dimension ref="A1:V25"/>
  <sheetViews>
    <sheetView workbookViewId="0">
      <pane xSplit="6" ySplit="1" topLeftCell="H24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3" max="3" width="16.42578125" customWidth="1"/>
    <col min="5" max="13" width="14" style="9" customWidth="1"/>
    <col min="14" max="16" width="11.5703125" style="9"/>
  </cols>
  <sheetData>
    <row r="1" spans="1:22">
      <c r="A1" t="s">
        <v>20</v>
      </c>
      <c r="B1" t="s">
        <v>21</v>
      </c>
      <c r="C1" t="s">
        <v>688</v>
      </c>
      <c r="D1" t="s">
        <v>750</v>
      </c>
      <c r="E1" s="9" t="s">
        <v>751</v>
      </c>
      <c r="F1" s="9" t="s">
        <v>752</v>
      </c>
      <c r="G1" s="9" t="s">
        <v>753</v>
      </c>
      <c r="H1" s="9" t="s">
        <v>712</v>
      </c>
      <c r="I1" s="9" t="s">
        <v>711</v>
      </c>
      <c r="J1" s="9" t="s">
        <v>29</v>
      </c>
      <c r="K1" s="9" t="s">
        <v>757</v>
      </c>
      <c r="L1" s="9" t="s">
        <v>1327</v>
      </c>
      <c r="M1" s="9" t="s">
        <v>759</v>
      </c>
      <c r="N1" s="9" t="s">
        <v>1328</v>
      </c>
      <c r="O1" s="9" t="s">
        <v>1329</v>
      </c>
      <c r="P1" s="9" t="s">
        <v>1330</v>
      </c>
      <c r="Q1" t="s">
        <v>37</v>
      </c>
      <c r="R1" t="s">
        <v>38</v>
      </c>
      <c r="S1" t="s">
        <v>1331</v>
      </c>
      <c r="T1" t="s">
        <v>1332</v>
      </c>
      <c r="U1" t="s">
        <v>1333</v>
      </c>
      <c r="V1" t="s">
        <v>1334</v>
      </c>
    </row>
    <row r="2" spans="1:22" hidden="1">
      <c r="A2">
        <v>1</v>
      </c>
      <c r="B2" t="s">
        <v>1374</v>
      </c>
      <c r="C2" t="s">
        <v>695</v>
      </c>
      <c r="D2">
        <v>2016</v>
      </c>
      <c r="E2" s="9">
        <v>110000000</v>
      </c>
      <c r="F2" s="9">
        <v>110000000</v>
      </c>
      <c r="G2" s="9">
        <v>108703457</v>
      </c>
      <c r="I2" s="9">
        <f>G2-H2</f>
        <v>108703457</v>
      </c>
      <c r="J2" s="9">
        <v>1296543</v>
      </c>
      <c r="K2" s="9">
        <v>0</v>
      </c>
      <c r="L2" s="9">
        <v>0</v>
      </c>
      <c r="M2" s="9">
        <v>17682468</v>
      </c>
      <c r="N2" s="9" t="s">
        <v>56</v>
      </c>
      <c r="O2" s="9" t="s">
        <v>56</v>
      </c>
      <c r="P2" s="9" t="s">
        <v>56</v>
      </c>
      <c r="Q2" t="s">
        <v>56</v>
      </c>
      <c r="R2" t="s">
        <v>56</v>
      </c>
      <c r="S2" t="s">
        <v>56</v>
      </c>
      <c r="T2">
        <v>0</v>
      </c>
      <c r="U2" t="s">
        <v>56</v>
      </c>
      <c r="V2" t="s">
        <v>1374</v>
      </c>
    </row>
    <row r="3" spans="1:22" hidden="1">
      <c r="A3">
        <v>2</v>
      </c>
      <c r="B3" t="s">
        <v>1472</v>
      </c>
      <c r="C3" t="s">
        <v>1473</v>
      </c>
      <c r="D3">
        <v>2016</v>
      </c>
      <c r="E3" s="9">
        <v>0</v>
      </c>
      <c r="F3" s="9">
        <v>0</v>
      </c>
      <c r="G3" s="9">
        <v>0</v>
      </c>
      <c r="H3" s="9">
        <f t="shared" ref="H3:H19" si="0">G3-F3</f>
        <v>0</v>
      </c>
      <c r="I3" s="9">
        <f t="shared" ref="I3:I19" si="1">G3-H3</f>
        <v>0</v>
      </c>
      <c r="J3" s="9">
        <v>0</v>
      </c>
      <c r="K3" s="9">
        <v>0</v>
      </c>
      <c r="L3" s="9">
        <v>0</v>
      </c>
      <c r="M3" s="9">
        <v>0</v>
      </c>
      <c r="N3" s="9" t="s">
        <v>56</v>
      </c>
      <c r="O3" s="9" t="s">
        <v>56</v>
      </c>
      <c r="P3" s="9" t="s">
        <v>56</v>
      </c>
      <c r="Q3" t="s">
        <v>56</v>
      </c>
      <c r="R3" t="s">
        <v>56</v>
      </c>
      <c r="S3" t="s">
        <v>56</v>
      </c>
      <c r="T3">
        <v>0</v>
      </c>
      <c r="U3" t="s">
        <v>56</v>
      </c>
      <c r="V3" t="s">
        <v>1472</v>
      </c>
    </row>
    <row r="4" spans="1:22" hidden="1">
      <c r="A4">
        <v>3</v>
      </c>
      <c r="B4" t="s">
        <v>1422</v>
      </c>
      <c r="C4" t="s">
        <v>1474</v>
      </c>
      <c r="D4">
        <v>2016</v>
      </c>
      <c r="E4" s="9">
        <v>0</v>
      </c>
      <c r="F4" s="9">
        <v>0</v>
      </c>
      <c r="G4" s="9">
        <v>0</v>
      </c>
      <c r="H4" s="9">
        <f t="shared" si="0"/>
        <v>0</v>
      </c>
      <c r="I4" s="9">
        <f t="shared" si="1"/>
        <v>0</v>
      </c>
      <c r="J4" s="9">
        <v>0</v>
      </c>
      <c r="K4" s="9">
        <v>0</v>
      </c>
      <c r="L4" s="9">
        <v>0</v>
      </c>
      <c r="M4" s="9">
        <v>0</v>
      </c>
      <c r="N4" s="9" t="s">
        <v>56</v>
      </c>
      <c r="O4" s="9" t="s">
        <v>56</v>
      </c>
      <c r="P4" s="9" t="s">
        <v>56</v>
      </c>
      <c r="Q4" t="s">
        <v>56</v>
      </c>
      <c r="R4" t="s">
        <v>56</v>
      </c>
      <c r="S4" t="s">
        <v>56</v>
      </c>
      <c r="T4">
        <v>0</v>
      </c>
      <c r="U4" t="s">
        <v>56</v>
      </c>
      <c r="V4" t="s">
        <v>1422</v>
      </c>
    </row>
    <row r="5" spans="1:22">
      <c r="A5">
        <v>4</v>
      </c>
      <c r="B5" t="s">
        <v>1475</v>
      </c>
      <c r="C5" t="s">
        <v>1476</v>
      </c>
      <c r="D5">
        <v>2016</v>
      </c>
      <c r="E5" s="9">
        <v>230000000</v>
      </c>
      <c r="F5" s="9">
        <v>230000000</v>
      </c>
      <c r="G5" s="9">
        <v>230000000</v>
      </c>
      <c r="H5" s="9">
        <f t="shared" si="0"/>
        <v>0</v>
      </c>
      <c r="I5" s="9">
        <f t="shared" si="1"/>
        <v>230000000</v>
      </c>
      <c r="J5" s="9">
        <v>0</v>
      </c>
      <c r="K5" s="9">
        <v>0</v>
      </c>
      <c r="L5" s="9">
        <v>0</v>
      </c>
      <c r="M5" s="9">
        <v>0</v>
      </c>
      <c r="N5" s="9" t="s">
        <v>56</v>
      </c>
      <c r="O5" s="9" t="s">
        <v>56</v>
      </c>
      <c r="P5" s="9" t="s">
        <v>56</v>
      </c>
      <c r="Q5" t="s">
        <v>56</v>
      </c>
      <c r="R5" t="s">
        <v>56</v>
      </c>
      <c r="S5" t="s">
        <v>56</v>
      </c>
      <c r="T5">
        <v>0</v>
      </c>
      <c r="U5" t="s">
        <v>56</v>
      </c>
      <c r="V5" t="s">
        <v>1475</v>
      </c>
    </row>
    <row r="6" spans="1:22" hidden="1">
      <c r="A6">
        <v>5</v>
      </c>
      <c r="B6" t="s">
        <v>1378</v>
      </c>
      <c r="C6" t="s">
        <v>1477</v>
      </c>
      <c r="D6">
        <v>2016</v>
      </c>
      <c r="E6" s="9">
        <v>5624000000</v>
      </c>
      <c r="F6" s="9">
        <v>5624000000</v>
      </c>
      <c r="G6" s="9">
        <v>5624000000</v>
      </c>
      <c r="H6" s="9">
        <f t="shared" si="0"/>
        <v>0</v>
      </c>
      <c r="I6" s="9">
        <f t="shared" si="1"/>
        <v>5624000000</v>
      </c>
      <c r="J6" s="9">
        <v>0</v>
      </c>
      <c r="K6" s="9">
        <v>0</v>
      </c>
      <c r="L6" s="9">
        <v>0</v>
      </c>
      <c r="M6" s="9">
        <v>934000000</v>
      </c>
      <c r="N6" s="9" t="s">
        <v>56</v>
      </c>
      <c r="O6" s="9" t="s">
        <v>56</v>
      </c>
      <c r="P6" s="9" t="s">
        <v>56</v>
      </c>
      <c r="Q6" t="s">
        <v>56</v>
      </c>
      <c r="R6" t="s">
        <v>56</v>
      </c>
      <c r="S6" t="s">
        <v>56</v>
      </c>
      <c r="T6">
        <v>0</v>
      </c>
      <c r="U6" t="s">
        <v>56</v>
      </c>
      <c r="V6" t="s">
        <v>1378</v>
      </c>
    </row>
    <row r="7" spans="1:22" hidden="1">
      <c r="A7">
        <v>6</v>
      </c>
      <c r="B7" t="s">
        <v>1380</v>
      </c>
      <c r="C7" t="s">
        <v>1476</v>
      </c>
      <c r="D7">
        <v>2016</v>
      </c>
      <c r="E7" s="9">
        <v>5076199826</v>
      </c>
      <c r="F7" s="9">
        <v>5076199826</v>
      </c>
      <c r="G7" s="9">
        <v>5076199826</v>
      </c>
      <c r="H7" s="9">
        <f t="shared" si="0"/>
        <v>0</v>
      </c>
      <c r="I7" s="9">
        <f t="shared" si="1"/>
        <v>5076199826</v>
      </c>
      <c r="J7" s="9">
        <v>0</v>
      </c>
      <c r="K7" s="9">
        <v>0</v>
      </c>
      <c r="L7" s="9">
        <v>0</v>
      </c>
      <c r="M7" s="9">
        <v>1038533296</v>
      </c>
      <c r="N7" s="9" t="s">
        <v>56</v>
      </c>
      <c r="O7" s="9" t="s">
        <v>56</v>
      </c>
      <c r="P7" s="9" t="s">
        <v>56</v>
      </c>
      <c r="Q7" t="s">
        <v>56</v>
      </c>
      <c r="R7" t="s">
        <v>56</v>
      </c>
      <c r="S7" t="s">
        <v>56</v>
      </c>
      <c r="T7">
        <v>0</v>
      </c>
      <c r="U7" t="s">
        <v>56</v>
      </c>
      <c r="V7" t="s">
        <v>1380</v>
      </c>
    </row>
    <row r="8" spans="1:22" hidden="1">
      <c r="A8">
        <v>7</v>
      </c>
      <c r="B8" t="s">
        <v>1424</v>
      </c>
      <c r="C8" t="s">
        <v>1476</v>
      </c>
      <c r="D8">
        <v>2016</v>
      </c>
      <c r="E8" s="9">
        <v>0</v>
      </c>
      <c r="F8" s="9">
        <v>0</v>
      </c>
      <c r="G8" s="9">
        <v>0</v>
      </c>
      <c r="H8" s="9">
        <f t="shared" si="0"/>
        <v>0</v>
      </c>
      <c r="I8" s="9">
        <f t="shared" si="1"/>
        <v>0</v>
      </c>
      <c r="J8" s="9">
        <v>0</v>
      </c>
      <c r="K8" s="9">
        <v>0</v>
      </c>
      <c r="L8" s="9">
        <v>0</v>
      </c>
      <c r="M8" s="9">
        <v>0</v>
      </c>
      <c r="N8" s="9" t="s">
        <v>56</v>
      </c>
      <c r="O8" s="9" t="s">
        <v>56</v>
      </c>
      <c r="P8" s="9" t="s">
        <v>56</v>
      </c>
      <c r="Q8" t="s">
        <v>56</v>
      </c>
      <c r="R8" t="s">
        <v>56</v>
      </c>
      <c r="S8" t="s">
        <v>56</v>
      </c>
      <c r="T8">
        <v>0</v>
      </c>
      <c r="U8" t="s">
        <v>56</v>
      </c>
      <c r="V8" t="s">
        <v>1424</v>
      </c>
    </row>
    <row r="9" spans="1:22">
      <c r="A9">
        <v>8</v>
      </c>
      <c r="B9" t="s">
        <v>1456</v>
      </c>
      <c r="C9" t="s">
        <v>1476</v>
      </c>
      <c r="D9">
        <v>2016</v>
      </c>
      <c r="E9" s="9">
        <v>631800000</v>
      </c>
      <c r="F9" s="9">
        <v>631800000</v>
      </c>
      <c r="G9" s="9">
        <v>623861680</v>
      </c>
      <c r="I9" s="9">
        <f t="shared" si="1"/>
        <v>623861680</v>
      </c>
      <c r="J9" s="9">
        <v>7938320</v>
      </c>
      <c r="K9" s="9">
        <v>0</v>
      </c>
      <c r="L9" s="9">
        <v>0</v>
      </c>
      <c r="M9" s="9">
        <v>0</v>
      </c>
      <c r="N9" s="9" t="s">
        <v>56</v>
      </c>
      <c r="O9" s="9" t="s">
        <v>56</v>
      </c>
      <c r="P9" s="9" t="s">
        <v>56</v>
      </c>
      <c r="Q9" t="s">
        <v>56</v>
      </c>
      <c r="R9" t="s">
        <v>56</v>
      </c>
      <c r="S9" t="s">
        <v>56</v>
      </c>
      <c r="T9">
        <v>0</v>
      </c>
      <c r="U9" t="s">
        <v>56</v>
      </c>
      <c r="V9" t="s">
        <v>1456</v>
      </c>
    </row>
    <row r="10" spans="1:22" hidden="1">
      <c r="A10">
        <v>9</v>
      </c>
      <c r="B10" t="s">
        <v>1384</v>
      </c>
      <c r="C10" t="s">
        <v>1476</v>
      </c>
      <c r="D10">
        <v>2016</v>
      </c>
      <c r="E10" s="9">
        <v>2864601802</v>
      </c>
      <c r="F10" s="9">
        <v>3151417344</v>
      </c>
      <c r="G10" s="9">
        <v>3151417344</v>
      </c>
      <c r="H10" s="9">
        <f t="shared" si="0"/>
        <v>0</v>
      </c>
      <c r="I10" s="9">
        <f t="shared" si="1"/>
        <v>3151417344</v>
      </c>
      <c r="J10" s="9">
        <v>0</v>
      </c>
      <c r="K10" s="9">
        <v>286815542</v>
      </c>
      <c r="L10" s="9">
        <v>0</v>
      </c>
      <c r="M10" s="9">
        <v>0</v>
      </c>
      <c r="N10" s="9" t="s">
        <v>56</v>
      </c>
      <c r="O10" s="9" t="s">
        <v>56</v>
      </c>
      <c r="P10" s="9" t="s">
        <v>56</v>
      </c>
      <c r="Q10" t="s">
        <v>56</v>
      </c>
      <c r="R10" t="s">
        <v>56</v>
      </c>
      <c r="S10" t="s">
        <v>56</v>
      </c>
      <c r="T10">
        <v>0</v>
      </c>
      <c r="U10" t="s">
        <v>56</v>
      </c>
      <c r="V10" t="s">
        <v>1384</v>
      </c>
    </row>
    <row r="11" spans="1:22" hidden="1">
      <c r="A11">
        <v>10</v>
      </c>
      <c r="B11" t="s">
        <v>1396</v>
      </c>
      <c r="C11" t="s">
        <v>699</v>
      </c>
      <c r="D11">
        <v>2016</v>
      </c>
      <c r="E11" s="9">
        <v>50000000</v>
      </c>
      <c r="F11" s="9">
        <v>50000000</v>
      </c>
      <c r="G11" s="9">
        <v>58818897</v>
      </c>
      <c r="H11" s="9">
        <f t="shared" si="0"/>
        <v>8818897</v>
      </c>
      <c r="I11" s="9">
        <f t="shared" si="1"/>
        <v>50000000</v>
      </c>
      <c r="J11" s="9">
        <v>-8818897</v>
      </c>
      <c r="K11" s="9">
        <v>0</v>
      </c>
      <c r="L11" s="9">
        <v>0</v>
      </c>
      <c r="M11" s="9">
        <v>11021323</v>
      </c>
      <c r="N11" s="9" t="s">
        <v>56</v>
      </c>
      <c r="O11" s="9" t="s">
        <v>56</v>
      </c>
      <c r="P11" s="9" t="s">
        <v>56</v>
      </c>
      <c r="Q11" t="s">
        <v>56</v>
      </c>
      <c r="R11" t="s">
        <v>56</v>
      </c>
      <c r="S11" t="s">
        <v>56</v>
      </c>
      <c r="T11">
        <v>0</v>
      </c>
      <c r="U11" t="s">
        <v>56</v>
      </c>
      <c r="V11" t="s">
        <v>1396</v>
      </c>
    </row>
    <row r="12" spans="1:22" hidden="1">
      <c r="A12">
        <v>18</v>
      </c>
      <c r="B12" t="s">
        <v>1439</v>
      </c>
      <c r="C12" t="s">
        <v>1478</v>
      </c>
      <c r="D12">
        <v>2016</v>
      </c>
      <c r="E12" s="9">
        <v>0</v>
      </c>
      <c r="F12" s="9">
        <v>67923002</v>
      </c>
      <c r="G12" s="9">
        <v>0</v>
      </c>
      <c r="I12" s="9">
        <f t="shared" si="1"/>
        <v>0</v>
      </c>
      <c r="J12" s="9">
        <v>67923002</v>
      </c>
      <c r="K12" s="9">
        <v>67923002</v>
      </c>
      <c r="L12" s="9">
        <v>0</v>
      </c>
      <c r="M12" s="9">
        <v>0</v>
      </c>
      <c r="N12" s="9" t="s">
        <v>56</v>
      </c>
      <c r="O12" s="9" t="s">
        <v>56</v>
      </c>
      <c r="P12" s="9" t="s">
        <v>56</v>
      </c>
      <c r="Q12" t="s">
        <v>56</v>
      </c>
      <c r="R12" t="s">
        <v>56</v>
      </c>
      <c r="S12" t="s">
        <v>56</v>
      </c>
      <c r="T12">
        <v>0</v>
      </c>
      <c r="U12" t="s">
        <v>56</v>
      </c>
      <c r="V12" t="s">
        <v>1439</v>
      </c>
    </row>
    <row r="13" spans="1:22" hidden="1">
      <c r="A13">
        <v>14</v>
      </c>
      <c r="B13" t="s">
        <v>1458</v>
      </c>
      <c r="C13" t="s">
        <v>1459</v>
      </c>
      <c r="D13">
        <v>2016</v>
      </c>
      <c r="E13" s="9">
        <v>0</v>
      </c>
      <c r="F13" s="9">
        <v>21979360</v>
      </c>
      <c r="G13" s="9">
        <v>21979360</v>
      </c>
      <c r="H13" s="9">
        <f t="shared" si="0"/>
        <v>0</v>
      </c>
      <c r="I13" s="9">
        <f t="shared" si="1"/>
        <v>21979360</v>
      </c>
      <c r="J13" s="9">
        <v>0</v>
      </c>
      <c r="K13" s="9">
        <v>21979360</v>
      </c>
      <c r="L13" s="9">
        <v>0</v>
      </c>
      <c r="M13" s="9">
        <v>0</v>
      </c>
      <c r="N13" s="9" t="s">
        <v>56</v>
      </c>
      <c r="O13" s="9" t="s">
        <v>56</v>
      </c>
      <c r="P13" s="9" t="s">
        <v>56</v>
      </c>
      <c r="Q13" t="s">
        <v>56</v>
      </c>
      <c r="R13" t="s">
        <v>56</v>
      </c>
      <c r="S13" t="s">
        <v>56</v>
      </c>
      <c r="T13">
        <v>0</v>
      </c>
      <c r="U13" t="s">
        <v>56</v>
      </c>
      <c r="V13" t="s">
        <v>1458</v>
      </c>
    </row>
    <row r="14" spans="1:22">
      <c r="A14">
        <v>15</v>
      </c>
      <c r="B14" t="s">
        <v>1462</v>
      </c>
      <c r="C14" t="s">
        <v>1479</v>
      </c>
      <c r="D14">
        <v>2016</v>
      </c>
      <c r="E14" s="9">
        <v>0</v>
      </c>
      <c r="F14" s="9">
        <v>564365</v>
      </c>
      <c r="G14" s="9">
        <v>564365</v>
      </c>
      <c r="H14" s="9">
        <f t="shared" si="0"/>
        <v>0</v>
      </c>
      <c r="I14" s="9">
        <f t="shared" si="1"/>
        <v>564365</v>
      </c>
      <c r="J14" s="9">
        <v>0</v>
      </c>
      <c r="K14" s="9">
        <v>564365</v>
      </c>
      <c r="L14" s="9">
        <v>0</v>
      </c>
      <c r="M14" s="9">
        <v>0</v>
      </c>
      <c r="N14" s="9" t="s">
        <v>56</v>
      </c>
      <c r="O14" s="9" t="s">
        <v>56</v>
      </c>
      <c r="P14" s="9" t="s">
        <v>56</v>
      </c>
      <c r="Q14" t="s">
        <v>56</v>
      </c>
      <c r="R14" t="s">
        <v>56</v>
      </c>
      <c r="S14" t="s">
        <v>56</v>
      </c>
      <c r="T14">
        <v>0</v>
      </c>
      <c r="U14" t="s">
        <v>56</v>
      </c>
      <c r="V14" t="s">
        <v>1462</v>
      </c>
    </row>
    <row r="15" spans="1:22" hidden="1">
      <c r="A15">
        <v>16</v>
      </c>
      <c r="B15" t="s">
        <v>1404</v>
      </c>
      <c r="C15" t="s">
        <v>1463</v>
      </c>
      <c r="D15">
        <v>2016</v>
      </c>
      <c r="E15" s="9">
        <v>0</v>
      </c>
      <c r="F15" s="9">
        <v>1268364443</v>
      </c>
      <c r="G15" s="9">
        <v>1268364443</v>
      </c>
      <c r="H15" s="9">
        <f t="shared" si="0"/>
        <v>0</v>
      </c>
      <c r="I15" s="9">
        <f t="shared" si="1"/>
        <v>1268364443</v>
      </c>
      <c r="J15" s="9">
        <v>0</v>
      </c>
      <c r="K15" s="9">
        <v>1268364443</v>
      </c>
      <c r="L15" s="9">
        <v>0</v>
      </c>
      <c r="M15" s="9">
        <v>0</v>
      </c>
      <c r="N15" s="9" t="s">
        <v>56</v>
      </c>
      <c r="O15" s="9" t="s">
        <v>56</v>
      </c>
      <c r="P15" s="9" t="s">
        <v>56</v>
      </c>
      <c r="Q15" t="s">
        <v>56</v>
      </c>
      <c r="R15" t="s">
        <v>56</v>
      </c>
      <c r="S15" t="s">
        <v>56</v>
      </c>
      <c r="T15">
        <v>0</v>
      </c>
      <c r="U15" t="s">
        <v>56</v>
      </c>
      <c r="V15" t="s">
        <v>1404</v>
      </c>
    </row>
    <row r="16" spans="1:22" hidden="1">
      <c r="A16">
        <v>11</v>
      </c>
      <c r="B16" t="s">
        <v>1441</v>
      </c>
      <c r="C16" t="s">
        <v>210</v>
      </c>
      <c r="D16">
        <v>2016</v>
      </c>
      <c r="E16" s="9">
        <v>3000000</v>
      </c>
      <c r="F16" s="9">
        <v>3000000</v>
      </c>
      <c r="G16" s="9">
        <v>2461145</v>
      </c>
      <c r="I16" s="9">
        <f t="shared" si="1"/>
        <v>2461145</v>
      </c>
      <c r="J16" s="9">
        <v>538855</v>
      </c>
      <c r="K16" s="9">
        <v>0</v>
      </c>
      <c r="L16" s="9">
        <v>0</v>
      </c>
      <c r="M16" s="9">
        <v>358514</v>
      </c>
      <c r="N16" s="9" t="s">
        <v>56</v>
      </c>
      <c r="O16" s="9" t="s">
        <v>56</v>
      </c>
      <c r="P16" s="9" t="s">
        <v>56</v>
      </c>
      <c r="Q16" t="s">
        <v>56</v>
      </c>
      <c r="R16" t="s">
        <v>56</v>
      </c>
      <c r="S16" t="s">
        <v>56</v>
      </c>
      <c r="T16">
        <v>0</v>
      </c>
      <c r="U16" t="s">
        <v>56</v>
      </c>
      <c r="V16" t="s">
        <v>1441</v>
      </c>
    </row>
    <row r="17" spans="1:22">
      <c r="A17">
        <v>12</v>
      </c>
      <c r="B17" t="s">
        <v>1464</v>
      </c>
      <c r="C17" t="s">
        <v>210</v>
      </c>
      <c r="D17">
        <v>2016</v>
      </c>
      <c r="E17" s="9">
        <v>7000000</v>
      </c>
      <c r="F17" s="9">
        <v>7000000</v>
      </c>
      <c r="G17" s="9">
        <v>10760985</v>
      </c>
      <c r="H17" s="9">
        <f t="shared" si="0"/>
        <v>3760985</v>
      </c>
      <c r="I17" s="9">
        <f t="shared" si="1"/>
        <v>7000000</v>
      </c>
      <c r="J17" s="9">
        <v>-3760985</v>
      </c>
      <c r="K17" s="9">
        <v>0</v>
      </c>
      <c r="L17" s="9">
        <v>0</v>
      </c>
      <c r="M17" s="9">
        <v>896909</v>
      </c>
      <c r="N17" s="9" t="s">
        <v>56</v>
      </c>
      <c r="O17" s="9" t="s">
        <v>56</v>
      </c>
      <c r="P17" s="9" t="s">
        <v>56</v>
      </c>
      <c r="Q17" t="s">
        <v>56</v>
      </c>
      <c r="R17" t="s">
        <v>56</v>
      </c>
      <c r="S17" t="s">
        <v>56</v>
      </c>
      <c r="T17">
        <v>0</v>
      </c>
      <c r="U17" t="s">
        <v>56</v>
      </c>
      <c r="V17" t="s">
        <v>1464</v>
      </c>
    </row>
    <row r="18" spans="1:22" hidden="1">
      <c r="A18">
        <v>13</v>
      </c>
      <c r="B18" t="s">
        <v>1412</v>
      </c>
      <c r="C18" t="s">
        <v>210</v>
      </c>
      <c r="D18">
        <v>2016</v>
      </c>
      <c r="E18" s="9">
        <v>0</v>
      </c>
      <c r="F18" s="9">
        <v>0</v>
      </c>
      <c r="G18" s="9">
        <v>0</v>
      </c>
      <c r="H18" s="9">
        <f t="shared" si="0"/>
        <v>0</v>
      </c>
      <c r="I18" s="9">
        <f t="shared" si="1"/>
        <v>0</v>
      </c>
      <c r="J18" s="9">
        <v>0</v>
      </c>
      <c r="K18" s="9">
        <v>0</v>
      </c>
      <c r="L18" s="9">
        <v>0</v>
      </c>
      <c r="M18" s="9">
        <v>0</v>
      </c>
      <c r="N18" s="9" t="s">
        <v>56</v>
      </c>
      <c r="O18" s="9" t="s">
        <v>56</v>
      </c>
      <c r="P18" s="9" t="s">
        <v>56</v>
      </c>
      <c r="Q18" t="s">
        <v>56</v>
      </c>
      <c r="R18" t="s">
        <v>56</v>
      </c>
      <c r="S18" t="s">
        <v>56</v>
      </c>
      <c r="T18">
        <v>0</v>
      </c>
      <c r="U18" t="s">
        <v>56</v>
      </c>
      <c r="V18" t="s">
        <v>1412</v>
      </c>
    </row>
    <row r="19" spans="1:22" hidden="1">
      <c r="A19">
        <v>17</v>
      </c>
      <c r="B19" t="s">
        <v>1466</v>
      </c>
      <c r="C19" s="73" t="s">
        <v>1467</v>
      </c>
      <c r="D19">
        <v>2016</v>
      </c>
      <c r="E19" s="9">
        <v>0</v>
      </c>
      <c r="F19" s="9">
        <v>1098322</v>
      </c>
      <c r="G19" s="9">
        <v>1098322</v>
      </c>
      <c r="H19" s="9">
        <f t="shared" si="0"/>
        <v>0</v>
      </c>
      <c r="I19" s="9">
        <f t="shared" si="1"/>
        <v>1098322</v>
      </c>
      <c r="J19" s="9">
        <v>0</v>
      </c>
      <c r="K19" s="9">
        <v>1098322</v>
      </c>
      <c r="L19" s="9">
        <v>0</v>
      </c>
      <c r="M19" s="9">
        <v>0</v>
      </c>
      <c r="N19" s="9" t="s">
        <v>56</v>
      </c>
      <c r="O19" s="9" t="s">
        <v>56</v>
      </c>
      <c r="P19" s="9" t="s">
        <v>56</v>
      </c>
      <c r="Q19" t="s">
        <v>56</v>
      </c>
      <c r="R19" t="s">
        <v>56</v>
      </c>
      <c r="S19" t="s">
        <v>56</v>
      </c>
      <c r="T19">
        <v>0</v>
      </c>
      <c r="U19" t="s">
        <v>56</v>
      </c>
      <c r="V19" t="s">
        <v>1466</v>
      </c>
    </row>
    <row r="20" spans="1:22" hidden="1">
      <c r="E20" s="45">
        <f>SUM(E2:E19)</f>
        <v>14596601628</v>
      </c>
      <c r="F20" s="45">
        <f t="shared" ref="F20:M20" si="2">SUM(F2:F19)</f>
        <v>16243346662</v>
      </c>
      <c r="G20" s="45">
        <f t="shared" si="2"/>
        <v>16178229824</v>
      </c>
      <c r="H20" s="45">
        <f t="shared" si="2"/>
        <v>12579882</v>
      </c>
      <c r="I20" s="45">
        <f t="shared" si="2"/>
        <v>16165649942</v>
      </c>
      <c r="J20" s="45">
        <f t="shared" si="2"/>
        <v>65116838</v>
      </c>
      <c r="K20" s="45">
        <f t="shared" si="2"/>
        <v>1646745034</v>
      </c>
      <c r="L20" s="45">
        <f t="shared" si="2"/>
        <v>0</v>
      </c>
      <c r="M20" s="45">
        <f t="shared" si="2"/>
        <v>2002492510</v>
      </c>
    </row>
    <row r="22" spans="1:22">
      <c r="F22" s="67">
        <f>F20-'2016_g'!R61</f>
        <v>-413694688</v>
      </c>
      <c r="G22" s="67" t="s">
        <v>1530</v>
      </c>
    </row>
    <row r="25" spans="1:22">
      <c r="C25" s="35" t="s">
        <v>708</v>
      </c>
      <c r="F25" s="45">
        <f>SUBTOTAL(9,F5:F17)</f>
        <v>869364365</v>
      </c>
      <c r="I25" s="45">
        <f>SUBTOTAL(9,I5:I17)</f>
        <v>861426045</v>
      </c>
    </row>
  </sheetData>
  <autoFilter ref="A1:V20" xr:uid="{2A70DBD4-FB04-4ABA-8EA8-20CE7F758AA9}">
    <filterColumn colId="1">
      <filters>
        <filter val="1101059402708"/>
        <filter val="1101059902708"/>
        <filter val="1202019642708"/>
        <filter val="1202030102708"/>
      </filters>
    </filterColumn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2657-12D2-458E-AD9E-F1A653D7D320}">
  <dimension ref="A1:AI65"/>
  <sheetViews>
    <sheetView workbookViewId="0">
      <pane xSplit="16" ySplit="1" topLeftCell="Q50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1" max="2" width="2.42578125" customWidth="1"/>
    <col min="3" max="3" width="4.28515625" customWidth="1"/>
    <col min="4" max="6" width="2.42578125" customWidth="1"/>
    <col min="7" max="9" width="3.7109375" customWidth="1"/>
    <col min="14" max="15" width="2.28515625" customWidth="1"/>
    <col min="17" max="27" width="13.5703125" style="9" customWidth="1"/>
    <col min="28" max="31" width="11.5703125" style="9"/>
  </cols>
  <sheetData>
    <row r="1" spans="1:3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s="9" t="s">
        <v>22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s="9" t="s">
        <v>33</v>
      </c>
      <c r="AC1" s="9" t="s">
        <v>34</v>
      </c>
      <c r="AD1" s="9" t="s">
        <v>35</v>
      </c>
      <c r="AE1" s="9" t="s">
        <v>36</v>
      </c>
      <c r="AF1" t="s">
        <v>37</v>
      </c>
      <c r="AG1" t="s">
        <v>38</v>
      </c>
      <c r="AH1" t="s">
        <v>39</v>
      </c>
      <c r="AI1" t="s">
        <v>40</v>
      </c>
    </row>
    <row r="2" spans="1:35">
      <c r="A2" t="s">
        <v>41</v>
      </c>
      <c r="B2" t="s">
        <v>42</v>
      </c>
      <c r="C2" t="s">
        <v>43</v>
      </c>
      <c r="D2" t="s">
        <v>44</v>
      </c>
      <c r="E2" t="s">
        <v>222</v>
      </c>
      <c r="F2" t="s">
        <v>222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223</v>
      </c>
      <c r="M2" t="s">
        <v>224</v>
      </c>
      <c r="N2">
        <v>6728</v>
      </c>
      <c r="O2">
        <v>1</v>
      </c>
      <c r="P2" t="s">
        <v>225</v>
      </c>
      <c r="Q2" s="9">
        <v>2300000000</v>
      </c>
      <c r="R2" s="9">
        <v>2280000000</v>
      </c>
      <c r="S2" s="9">
        <v>1978339138</v>
      </c>
      <c r="T2" s="9">
        <v>1978339138</v>
      </c>
      <c r="U2" s="9">
        <v>301660862</v>
      </c>
      <c r="V2" s="9">
        <v>1978339138</v>
      </c>
      <c r="W2" s="9">
        <v>0</v>
      </c>
      <c r="X2" s="9">
        <v>301660862</v>
      </c>
      <c r="Y2" s="9">
        <v>0</v>
      </c>
      <c r="Z2" s="9">
        <v>1978339138</v>
      </c>
      <c r="AA2" s="9">
        <v>0</v>
      </c>
      <c r="AB2" s="9" t="s">
        <v>54</v>
      </c>
      <c r="AC2" s="9" t="s">
        <v>55</v>
      </c>
      <c r="AD2" s="9" t="s">
        <v>56</v>
      </c>
      <c r="AE2" s="9" t="s">
        <v>56</v>
      </c>
      <c r="AF2" t="s">
        <v>56</v>
      </c>
      <c r="AG2" t="s">
        <v>56</v>
      </c>
      <c r="AH2" t="s">
        <v>57</v>
      </c>
      <c r="AI2">
        <v>1</v>
      </c>
    </row>
    <row r="3" spans="1:35">
      <c r="A3" t="s">
        <v>41</v>
      </c>
      <c r="B3" t="s">
        <v>42</v>
      </c>
      <c r="C3" t="s">
        <v>43</v>
      </c>
      <c r="D3" t="s">
        <v>44</v>
      </c>
      <c r="E3" t="s">
        <v>222</v>
      </c>
      <c r="F3" t="s">
        <v>222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  <c r="L3" t="s">
        <v>223</v>
      </c>
      <c r="M3" t="s">
        <v>228</v>
      </c>
      <c r="N3">
        <v>6729</v>
      </c>
      <c r="O3">
        <v>2</v>
      </c>
      <c r="P3" t="s">
        <v>229</v>
      </c>
      <c r="Q3" s="9">
        <v>25000000</v>
      </c>
      <c r="R3" s="9">
        <v>25000000</v>
      </c>
      <c r="S3" s="9">
        <v>18289403</v>
      </c>
      <c r="T3" s="9">
        <v>18289403</v>
      </c>
      <c r="U3" s="9">
        <v>6710597</v>
      </c>
      <c r="V3" s="9">
        <v>18289403</v>
      </c>
      <c r="W3" s="9">
        <v>0</v>
      </c>
      <c r="X3" s="9">
        <v>6710597</v>
      </c>
      <c r="Y3" s="9">
        <v>0</v>
      </c>
      <c r="Z3" s="9">
        <v>18289403</v>
      </c>
      <c r="AA3" s="9">
        <v>0</v>
      </c>
      <c r="AB3" s="9" t="s">
        <v>54</v>
      </c>
      <c r="AC3" s="9" t="s">
        <v>55</v>
      </c>
      <c r="AD3" s="9" t="s">
        <v>56</v>
      </c>
      <c r="AE3" s="9" t="s">
        <v>56</v>
      </c>
      <c r="AF3" t="s">
        <v>56</v>
      </c>
      <c r="AG3" t="s">
        <v>56</v>
      </c>
      <c r="AH3" t="s">
        <v>57</v>
      </c>
      <c r="AI3">
        <v>1</v>
      </c>
    </row>
    <row r="4" spans="1:35">
      <c r="A4" t="s">
        <v>41</v>
      </c>
      <c r="B4" t="s">
        <v>42</v>
      </c>
      <c r="C4" t="s">
        <v>43</v>
      </c>
      <c r="D4" t="s">
        <v>44</v>
      </c>
      <c r="E4" t="s">
        <v>222</v>
      </c>
      <c r="F4" t="s">
        <v>222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223</v>
      </c>
      <c r="M4" t="s">
        <v>230</v>
      </c>
      <c r="N4">
        <v>6730</v>
      </c>
      <c r="O4">
        <v>3</v>
      </c>
      <c r="P4" t="s">
        <v>231</v>
      </c>
      <c r="Q4" s="9">
        <v>570000000</v>
      </c>
      <c r="R4" s="9">
        <v>570000000</v>
      </c>
      <c r="S4" s="9">
        <v>520975883</v>
      </c>
      <c r="T4" s="9">
        <v>520975883</v>
      </c>
      <c r="U4" s="9">
        <v>49024117</v>
      </c>
      <c r="V4" s="9">
        <v>520975883</v>
      </c>
      <c r="W4" s="9">
        <v>0</v>
      </c>
      <c r="X4" s="9">
        <v>49024117</v>
      </c>
      <c r="Y4" s="9">
        <v>0</v>
      </c>
      <c r="Z4" s="9">
        <v>520975883</v>
      </c>
      <c r="AA4" s="9">
        <v>0</v>
      </c>
      <c r="AB4" s="9" t="s">
        <v>54</v>
      </c>
      <c r="AC4" s="9" t="s">
        <v>55</v>
      </c>
      <c r="AD4" s="9" t="s">
        <v>56</v>
      </c>
      <c r="AE4" s="9" t="s">
        <v>56</v>
      </c>
      <c r="AF4" t="s">
        <v>56</v>
      </c>
      <c r="AG4" t="s">
        <v>56</v>
      </c>
      <c r="AH4" t="s">
        <v>57</v>
      </c>
      <c r="AI4">
        <v>1</v>
      </c>
    </row>
    <row r="5" spans="1:35">
      <c r="A5" t="s">
        <v>41</v>
      </c>
      <c r="B5" t="s">
        <v>42</v>
      </c>
      <c r="C5" t="s">
        <v>43</v>
      </c>
      <c r="D5" t="s">
        <v>44</v>
      </c>
      <c r="E5" t="s">
        <v>222</v>
      </c>
      <c r="F5" t="s">
        <v>222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223</v>
      </c>
      <c r="M5" t="s">
        <v>232</v>
      </c>
      <c r="N5">
        <v>6731</v>
      </c>
      <c r="O5">
        <v>4</v>
      </c>
      <c r="P5" t="s">
        <v>233</v>
      </c>
      <c r="Q5" s="9">
        <v>367200</v>
      </c>
      <c r="R5" s="9">
        <v>367200</v>
      </c>
      <c r="S5" s="9">
        <v>334200</v>
      </c>
      <c r="T5" s="9">
        <v>334200</v>
      </c>
      <c r="U5" s="9">
        <v>33000</v>
      </c>
      <c r="V5" s="9">
        <v>334200</v>
      </c>
      <c r="W5" s="9">
        <v>0</v>
      </c>
      <c r="X5" s="9">
        <v>33000</v>
      </c>
      <c r="Y5" s="9">
        <v>0</v>
      </c>
      <c r="Z5" s="9">
        <v>334200</v>
      </c>
      <c r="AA5" s="9">
        <v>0</v>
      </c>
      <c r="AB5" s="9" t="s">
        <v>54</v>
      </c>
      <c r="AC5" s="9" t="s">
        <v>55</v>
      </c>
      <c r="AD5" s="9" t="s">
        <v>56</v>
      </c>
      <c r="AE5" s="9" t="s">
        <v>56</v>
      </c>
      <c r="AF5" t="s">
        <v>56</v>
      </c>
      <c r="AG5" t="s">
        <v>56</v>
      </c>
      <c r="AH5" t="s">
        <v>57</v>
      </c>
      <c r="AI5">
        <v>1</v>
      </c>
    </row>
    <row r="6" spans="1:35">
      <c r="A6" t="s">
        <v>41</v>
      </c>
      <c r="B6" t="s">
        <v>42</v>
      </c>
      <c r="C6" t="s">
        <v>43</v>
      </c>
      <c r="D6" t="s">
        <v>44</v>
      </c>
      <c r="E6" t="s">
        <v>222</v>
      </c>
      <c r="F6" t="s">
        <v>222</v>
      </c>
      <c r="G6" t="s">
        <v>46</v>
      </c>
      <c r="H6" t="s">
        <v>47</v>
      </c>
      <c r="I6" t="s">
        <v>48</v>
      </c>
      <c r="J6" t="s">
        <v>49</v>
      </c>
      <c r="K6" t="s">
        <v>50</v>
      </c>
      <c r="L6" t="s">
        <v>223</v>
      </c>
      <c r="M6" t="s">
        <v>442</v>
      </c>
      <c r="N6">
        <v>6732</v>
      </c>
      <c r="O6">
        <v>5</v>
      </c>
      <c r="P6" t="s">
        <v>235</v>
      </c>
      <c r="Q6" s="9">
        <v>68000000</v>
      </c>
      <c r="R6" s="9">
        <v>88000000</v>
      </c>
      <c r="S6" s="9">
        <v>65784053</v>
      </c>
      <c r="T6" s="9">
        <v>65784053</v>
      </c>
      <c r="U6" s="9">
        <v>22215947</v>
      </c>
      <c r="V6" s="9">
        <v>65784053</v>
      </c>
      <c r="W6" s="9">
        <v>0</v>
      </c>
      <c r="X6" s="9">
        <v>22215947</v>
      </c>
      <c r="Y6" s="9">
        <v>0</v>
      </c>
      <c r="Z6" s="9">
        <v>65784053</v>
      </c>
      <c r="AA6" s="9">
        <v>0</v>
      </c>
      <c r="AB6" s="9" t="s">
        <v>54</v>
      </c>
      <c r="AC6" s="9" t="s">
        <v>55</v>
      </c>
      <c r="AD6" s="9" t="s">
        <v>56</v>
      </c>
      <c r="AE6" s="9" t="s">
        <v>56</v>
      </c>
      <c r="AF6" t="s">
        <v>56</v>
      </c>
      <c r="AG6" t="s">
        <v>56</v>
      </c>
      <c r="AH6" t="s">
        <v>57</v>
      </c>
      <c r="AI6">
        <v>1</v>
      </c>
    </row>
    <row r="7" spans="1:35">
      <c r="A7" t="s">
        <v>41</v>
      </c>
      <c r="B7" t="s">
        <v>42</v>
      </c>
      <c r="C7" t="s">
        <v>43</v>
      </c>
      <c r="D7" t="s">
        <v>44</v>
      </c>
      <c r="E7" t="s">
        <v>222</v>
      </c>
      <c r="F7" t="s">
        <v>236</v>
      </c>
      <c r="G7" t="s">
        <v>46</v>
      </c>
      <c r="H7" t="s">
        <v>47</v>
      </c>
      <c r="I7" t="s">
        <v>48</v>
      </c>
      <c r="J7" t="s">
        <v>49</v>
      </c>
      <c r="K7" t="s">
        <v>50</v>
      </c>
      <c r="L7" t="s">
        <v>237</v>
      </c>
      <c r="M7" t="s">
        <v>238</v>
      </c>
      <c r="N7">
        <v>6733</v>
      </c>
      <c r="O7">
        <v>6</v>
      </c>
      <c r="P7" t="s">
        <v>239</v>
      </c>
      <c r="Q7" s="9">
        <v>5000000</v>
      </c>
      <c r="R7" s="9">
        <v>5000000</v>
      </c>
      <c r="S7" s="9">
        <v>0</v>
      </c>
      <c r="T7" s="9">
        <v>0</v>
      </c>
      <c r="U7" s="9">
        <v>5000000</v>
      </c>
      <c r="V7" s="9">
        <v>0</v>
      </c>
      <c r="W7" s="9">
        <v>0</v>
      </c>
      <c r="X7" s="9">
        <v>5000000</v>
      </c>
      <c r="Y7" s="9">
        <v>0</v>
      </c>
      <c r="Z7" s="9">
        <v>0</v>
      </c>
      <c r="AA7" s="9">
        <v>0</v>
      </c>
      <c r="AB7" s="9" t="s">
        <v>54</v>
      </c>
      <c r="AC7" s="9" t="s">
        <v>55</v>
      </c>
      <c r="AD7" s="9" t="s">
        <v>56</v>
      </c>
      <c r="AE7" s="9" t="s">
        <v>56</v>
      </c>
      <c r="AF7" t="s">
        <v>56</v>
      </c>
      <c r="AG7" t="s">
        <v>56</v>
      </c>
      <c r="AH7" t="s">
        <v>57</v>
      </c>
      <c r="AI7">
        <v>1</v>
      </c>
    </row>
    <row r="8" spans="1:35">
      <c r="A8" t="s">
        <v>41</v>
      </c>
      <c r="B8" t="s">
        <v>42</v>
      </c>
      <c r="C8" t="s">
        <v>43</v>
      </c>
      <c r="D8" t="s">
        <v>44</v>
      </c>
      <c r="E8" t="s">
        <v>222</v>
      </c>
      <c r="F8" t="s">
        <v>240</v>
      </c>
      <c r="G8" t="s">
        <v>46</v>
      </c>
      <c r="H8" t="s">
        <v>47</v>
      </c>
      <c r="I8" t="s">
        <v>48</v>
      </c>
      <c r="J8" t="s">
        <v>49</v>
      </c>
      <c r="K8" t="s">
        <v>50</v>
      </c>
      <c r="L8" t="s">
        <v>241</v>
      </c>
      <c r="M8" t="s">
        <v>242</v>
      </c>
      <c r="N8">
        <v>6734</v>
      </c>
      <c r="O8">
        <v>7</v>
      </c>
      <c r="P8" t="s">
        <v>243</v>
      </c>
      <c r="Q8" s="9">
        <v>440000000</v>
      </c>
      <c r="R8" s="9">
        <v>440000000</v>
      </c>
      <c r="S8" s="9">
        <v>385090336</v>
      </c>
      <c r="T8" s="9">
        <v>385090336</v>
      </c>
      <c r="U8" s="9">
        <v>54909664</v>
      </c>
      <c r="V8" s="9">
        <v>385090336</v>
      </c>
      <c r="W8" s="9">
        <v>0</v>
      </c>
      <c r="X8" s="9">
        <v>54909664</v>
      </c>
      <c r="Y8" s="9">
        <v>0</v>
      </c>
      <c r="Z8" s="9">
        <v>385090336</v>
      </c>
      <c r="AA8" s="9">
        <v>0</v>
      </c>
      <c r="AB8" s="9" t="s">
        <v>54</v>
      </c>
      <c r="AC8" s="9" t="s">
        <v>55</v>
      </c>
      <c r="AD8" s="9" t="s">
        <v>56</v>
      </c>
      <c r="AE8" s="9" t="s">
        <v>56</v>
      </c>
      <c r="AF8" t="s">
        <v>56</v>
      </c>
      <c r="AG8" t="s">
        <v>56</v>
      </c>
      <c r="AH8" t="s">
        <v>57</v>
      </c>
      <c r="AI8">
        <v>1</v>
      </c>
    </row>
    <row r="9" spans="1:35">
      <c r="A9" t="s">
        <v>41</v>
      </c>
      <c r="B9" t="s">
        <v>42</v>
      </c>
      <c r="C9" t="s">
        <v>43</v>
      </c>
      <c r="D9" t="s">
        <v>44</v>
      </c>
      <c r="E9" t="s">
        <v>222</v>
      </c>
      <c r="F9" t="s">
        <v>240</v>
      </c>
      <c r="G9" t="s">
        <v>46</v>
      </c>
      <c r="H9" t="s">
        <v>47</v>
      </c>
      <c r="I9" t="s">
        <v>48</v>
      </c>
      <c r="J9" t="s">
        <v>49</v>
      </c>
      <c r="K9" t="s">
        <v>50</v>
      </c>
      <c r="L9" t="s">
        <v>241</v>
      </c>
      <c r="M9" t="s">
        <v>244</v>
      </c>
      <c r="N9">
        <v>6735</v>
      </c>
      <c r="O9">
        <v>8</v>
      </c>
      <c r="P9" t="s">
        <v>245</v>
      </c>
      <c r="Q9" s="9">
        <v>420000000</v>
      </c>
      <c r="R9" s="9">
        <v>420000000</v>
      </c>
      <c r="S9" s="9">
        <v>294722779</v>
      </c>
      <c r="T9" s="9">
        <v>294722779</v>
      </c>
      <c r="U9" s="9">
        <v>125277221</v>
      </c>
      <c r="V9" s="9">
        <v>294722779</v>
      </c>
      <c r="W9" s="9">
        <v>0</v>
      </c>
      <c r="X9" s="9">
        <v>125277221</v>
      </c>
      <c r="Y9" s="9">
        <v>0</v>
      </c>
      <c r="Z9" s="9">
        <v>294722779</v>
      </c>
      <c r="AA9" s="9">
        <v>0</v>
      </c>
      <c r="AB9" s="9" t="s">
        <v>54</v>
      </c>
      <c r="AC9" s="9" t="s">
        <v>55</v>
      </c>
      <c r="AD9" s="9" t="s">
        <v>56</v>
      </c>
      <c r="AE9" s="9" t="s">
        <v>56</v>
      </c>
      <c r="AF9" t="s">
        <v>56</v>
      </c>
      <c r="AG9" t="s">
        <v>56</v>
      </c>
      <c r="AH9" t="s">
        <v>57</v>
      </c>
      <c r="AI9">
        <v>1</v>
      </c>
    </row>
    <row r="10" spans="1:35">
      <c r="A10" t="s">
        <v>41</v>
      </c>
      <c r="B10" t="s">
        <v>42</v>
      </c>
      <c r="C10" t="s">
        <v>43</v>
      </c>
      <c r="D10" t="s">
        <v>44</v>
      </c>
      <c r="E10" t="s">
        <v>222</v>
      </c>
      <c r="F10" t="s">
        <v>246</v>
      </c>
      <c r="G10" t="s">
        <v>46</v>
      </c>
      <c r="H10" t="s">
        <v>47</v>
      </c>
      <c r="I10" t="s">
        <v>48</v>
      </c>
      <c r="J10" t="s">
        <v>49</v>
      </c>
      <c r="K10" t="s">
        <v>50</v>
      </c>
      <c r="L10" t="s">
        <v>247</v>
      </c>
      <c r="M10" t="s">
        <v>248</v>
      </c>
      <c r="N10">
        <v>6736</v>
      </c>
      <c r="O10">
        <v>9</v>
      </c>
      <c r="P10" t="s">
        <v>249</v>
      </c>
      <c r="Q10" s="9">
        <v>100000000</v>
      </c>
      <c r="R10" s="9">
        <v>104000000</v>
      </c>
      <c r="S10" s="9">
        <v>101425524</v>
      </c>
      <c r="T10" s="9">
        <v>101425524</v>
      </c>
      <c r="U10" s="9">
        <v>2574476</v>
      </c>
      <c r="V10" s="9">
        <v>101425524</v>
      </c>
      <c r="W10" s="9">
        <v>0</v>
      </c>
      <c r="X10" s="9">
        <v>2574476</v>
      </c>
      <c r="Y10" s="9">
        <v>0</v>
      </c>
      <c r="Z10" s="9">
        <v>101425524</v>
      </c>
      <c r="AA10" s="9">
        <v>0</v>
      </c>
      <c r="AB10" s="9" t="s">
        <v>54</v>
      </c>
      <c r="AC10" s="9" t="s">
        <v>55</v>
      </c>
      <c r="AD10" s="9" t="s">
        <v>56</v>
      </c>
      <c r="AE10" s="9" t="s">
        <v>56</v>
      </c>
      <c r="AF10" t="s">
        <v>56</v>
      </c>
      <c r="AG10" t="s">
        <v>56</v>
      </c>
      <c r="AH10" t="s">
        <v>57</v>
      </c>
      <c r="AI10">
        <v>1</v>
      </c>
    </row>
    <row r="11" spans="1:35">
      <c r="A11" t="s">
        <v>41</v>
      </c>
      <c r="B11" t="s">
        <v>42</v>
      </c>
      <c r="C11" t="s">
        <v>43</v>
      </c>
      <c r="D11" t="s">
        <v>44</v>
      </c>
      <c r="E11" t="s">
        <v>222</v>
      </c>
      <c r="F11" t="s">
        <v>246</v>
      </c>
      <c r="G11" t="s">
        <v>46</v>
      </c>
      <c r="H11" t="s">
        <v>47</v>
      </c>
      <c r="I11" t="s">
        <v>48</v>
      </c>
      <c r="J11" t="s">
        <v>49</v>
      </c>
      <c r="K11" t="s">
        <v>50</v>
      </c>
      <c r="L11" t="s">
        <v>247</v>
      </c>
      <c r="M11" t="s">
        <v>250</v>
      </c>
      <c r="N11">
        <v>6737</v>
      </c>
      <c r="O11">
        <v>10</v>
      </c>
      <c r="P11" t="s">
        <v>251</v>
      </c>
      <c r="Q11" s="9">
        <v>53000000</v>
      </c>
      <c r="R11" s="9">
        <v>53000000</v>
      </c>
      <c r="S11" s="9">
        <v>47199000</v>
      </c>
      <c r="T11" s="9">
        <v>47199000</v>
      </c>
      <c r="U11" s="9">
        <v>5801000</v>
      </c>
      <c r="V11" s="9">
        <v>47199000</v>
      </c>
      <c r="W11" s="9">
        <v>0</v>
      </c>
      <c r="X11" s="9">
        <v>5801000</v>
      </c>
      <c r="Y11" s="9">
        <v>0</v>
      </c>
      <c r="Z11" s="9">
        <v>47199000</v>
      </c>
      <c r="AA11" s="9">
        <v>0</v>
      </c>
      <c r="AB11" s="9" t="s">
        <v>54</v>
      </c>
      <c r="AC11" s="9" t="s">
        <v>55</v>
      </c>
      <c r="AD11" s="9" t="s">
        <v>56</v>
      </c>
      <c r="AE11" s="9" t="s">
        <v>56</v>
      </c>
      <c r="AF11" t="s">
        <v>56</v>
      </c>
      <c r="AG11" t="s">
        <v>56</v>
      </c>
      <c r="AH11" t="s">
        <v>57</v>
      </c>
      <c r="AI11">
        <v>1</v>
      </c>
    </row>
    <row r="12" spans="1:35">
      <c r="A12" t="s">
        <v>41</v>
      </c>
      <c r="B12" t="s">
        <v>42</v>
      </c>
      <c r="C12" t="s">
        <v>43</v>
      </c>
      <c r="D12" t="s">
        <v>44</v>
      </c>
      <c r="E12" t="s">
        <v>222</v>
      </c>
      <c r="F12" t="s">
        <v>246</v>
      </c>
      <c r="G12" t="s">
        <v>46</v>
      </c>
      <c r="H12" t="s">
        <v>47</v>
      </c>
      <c r="I12" t="s">
        <v>48</v>
      </c>
      <c r="J12" t="s">
        <v>49</v>
      </c>
      <c r="K12" t="s">
        <v>50</v>
      </c>
      <c r="L12" t="s">
        <v>247</v>
      </c>
      <c r="M12" t="s">
        <v>252</v>
      </c>
      <c r="N12">
        <v>6738</v>
      </c>
      <c r="O12">
        <v>11</v>
      </c>
      <c r="P12" t="s">
        <v>253</v>
      </c>
      <c r="Q12" s="9">
        <v>195000000</v>
      </c>
      <c r="R12" s="9">
        <v>194000000</v>
      </c>
      <c r="S12" s="9">
        <v>171367526</v>
      </c>
      <c r="T12" s="9">
        <v>171367526</v>
      </c>
      <c r="U12" s="9">
        <v>22632474</v>
      </c>
      <c r="V12" s="9">
        <v>171367526</v>
      </c>
      <c r="W12" s="9">
        <v>0</v>
      </c>
      <c r="X12" s="9">
        <v>22632474</v>
      </c>
      <c r="Y12" s="9">
        <v>0</v>
      </c>
      <c r="Z12" s="9">
        <v>171367526</v>
      </c>
      <c r="AA12" s="9">
        <v>0</v>
      </c>
      <c r="AB12" s="9" t="s">
        <v>54</v>
      </c>
      <c r="AC12" s="9" t="s">
        <v>55</v>
      </c>
      <c r="AD12" s="9" t="s">
        <v>56</v>
      </c>
      <c r="AE12" s="9" t="s">
        <v>56</v>
      </c>
      <c r="AF12" t="s">
        <v>56</v>
      </c>
      <c r="AG12" t="s">
        <v>56</v>
      </c>
      <c r="AH12" t="s">
        <v>57</v>
      </c>
      <c r="AI12">
        <v>1</v>
      </c>
    </row>
    <row r="13" spans="1:35">
      <c r="A13" t="s">
        <v>41</v>
      </c>
      <c r="B13" t="s">
        <v>42</v>
      </c>
      <c r="C13" t="s">
        <v>43</v>
      </c>
      <c r="D13" t="s">
        <v>44</v>
      </c>
      <c r="E13" t="s">
        <v>222</v>
      </c>
      <c r="F13" t="s">
        <v>246</v>
      </c>
      <c r="G13" t="s">
        <v>46</v>
      </c>
      <c r="H13" t="s">
        <v>47</v>
      </c>
      <c r="I13" t="s">
        <v>48</v>
      </c>
      <c r="J13" t="s">
        <v>49</v>
      </c>
      <c r="K13" t="s">
        <v>50</v>
      </c>
      <c r="L13" t="s">
        <v>247</v>
      </c>
      <c r="M13" t="s">
        <v>254</v>
      </c>
      <c r="N13">
        <v>6739</v>
      </c>
      <c r="O13">
        <v>12</v>
      </c>
      <c r="P13" t="s">
        <v>255</v>
      </c>
      <c r="Q13" s="9">
        <v>178000000</v>
      </c>
      <c r="R13" s="9">
        <v>174000000</v>
      </c>
      <c r="S13" s="9">
        <v>140134618</v>
      </c>
      <c r="T13" s="9">
        <v>140134618</v>
      </c>
      <c r="U13" s="9">
        <v>33865382</v>
      </c>
      <c r="V13" s="9">
        <v>140134618</v>
      </c>
      <c r="W13" s="9">
        <v>0</v>
      </c>
      <c r="X13" s="9">
        <v>33865382</v>
      </c>
      <c r="Y13" s="9">
        <v>0</v>
      </c>
      <c r="Z13" s="9">
        <v>140134618</v>
      </c>
      <c r="AA13" s="9">
        <v>0</v>
      </c>
      <c r="AB13" s="9" t="s">
        <v>54</v>
      </c>
      <c r="AC13" s="9" t="s">
        <v>55</v>
      </c>
      <c r="AD13" s="9" t="s">
        <v>56</v>
      </c>
      <c r="AE13" s="9" t="s">
        <v>56</v>
      </c>
      <c r="AF13" t="s">
        <v>56</v>
      </c>
      <c r="AG13" t="s">
        <v>56</v>
      </c>
      <c r="AH13" t="s">
        <v>57</v>
      </c>
      <c r="AI13">
        <v>1</v>
      </c>
    </row>
    <row r="14" spans="1:35">
      <c r="A14" t="s">
        <v>41</v>
      </c>
      <c r="B14" t="s">
        <v>42</v>
      </c>
      <c r="C14" t="s">
        <v>43</v>
      </c>
      <c r="D14" t="s">
        <v>44</v>
      </c>
      <c r="E14" t="s">
        <v>222</v>
      </c>
      <c r="F14" t="s">
        <v>246</v>
      </c>
      <c r="G14" t="s">
        <v>46</v>
      </c>
      <c r="H14" t="s">
        <v>47</v>
      </c>
      <c r="I14" t="s">
        <v>48</v>
      </c>
      <c r="J14" t="s">
        <v>49</v>
      </c>
      <c r="K14" t="s">
        <v>50</v>
      </c>
      <c r="L14" t="s">
        <v>247</v>
      </c>
      <c r="M14" t="s">
        <v>256</v>
      </c>
      <c r="N14">
        <v>6740</v>
      </c>
      <c r="O14">
        <v>13</v>
      </c>
      <c r="P14" t="s">
        <v>257</v>
      </c>
      <c r="Q14" s="9">
        <v>245000000</v>
      </c>
      <c r="R14" s="9">
        <v>245000000</v>
      </c>
      <c r="S14" s="9">
        <v>245000000</v>
      </c>
      <c r="T14" s="9">
        <v>245000000</v>
      </c>
      <c r="U14" s="9">
        <v>0</v>
      </c>
      <c r="V14" s="9">
        <v>245000000</v>
      </c>
      <c r="W14" s="9">
        <v>0</v>
      </c>
      <c r="X14" s="9">
        <v>0</v>
      </c>
      <c r="Y14" s="9">
        <v>0</v>
      </c>
      <c r="Z14" s="9">
        <v>245000000</v>
      </c>
      <c r="AA14" s="9">
        <v>0</v>
      </c>
      <c r="AB14" s="9" t="s">
        <v>54</v>
      </c>
      <c r="AC14" s="9" t="s">
        <v>55</v>
      </c>
      <c r="AD14" s="9" t="s">
        <v>56</v>
      </c>
      <c r="AE14" s="9" t="s">
        <v>56</v>
      </c>
      <c r="AF14" t="s">
        <v>56</v>
      </c>
      <c r="AG14" t="s">
        <v>56</v>
      </c>
      <c r="AH14" t="s">
        <v>57</v>
      </c>
      <c r="AI14">
        <v>1</v>
      </c>
    </row>
    <row r="15" spans="1:35">
      <c r="A15" t="s">
        <v>41</v>
      </c>
      <c r="B15" t="s">
        <v>42</v>
      </c>
      <c r="C15" t="s">
        <v>43</v>
      </c>
      <c r="D15" t="s">
        <v>44</v>
      </c>
      <c r="E15" t="s">
        <v>222</v>
      </c>
      <c r="F15" t="s">
        <v>246</v>
      </c>
      <c r="G15" t="s">
        <v>46</v>
      </c>
      <c r="H15" t="s">
        <v>47</v>
      </c>
      <c r="I15" t="s">
        <v>48</v>
      </c>
      <c r="J15" t="s">
        <v>49</v>
      </c>
      <c r="K15" t="s">
        <v>50</v>
      </c>
      <c r="L15" t="s">
        <v>247</v>
      </c>
      <c r="M15" t="s">
        <v>258</v>
      </c>
      <c r="N15">
        <v>6741</v>
      </c>
      <c r="O15">
        <v>14</v>
      </c>
      <c r="P15" t="s">
        <v>259</v>
      </c>
      <c r="Q15" s="9">
        <v>49000000</v>
      </c>
      <c r="R15" s="9">
        <v>50000000</v>
      </c>
      <c r="S15" s="9">
        <v>43406280</v>
      </c>
      <c r="T15" s="9">
        <v>43406280</v>
      </c>
      <c r="U15" s="9">
        <v>6593720</v>
      </c>
      <c r="V15" s="9">
        <v>43406280</v>
      </c>
      <c r="W15" s="9">
        <v>0</v>
      </c>
      <c r="X15" s="9">
        <v>6593720</v>
      </c>
      <c r="Y15" s="9">
        <v>0</v>
      </c>
      <c r="Z15" s="9">
        <v>43406280</v>
      </c>
      <c r="AA15" s="9">
        <v>0</v>
      </c>
      <c r="AB15" s="9" t="s">
        <v>54</v>
      </c>
      <c r="AC15" s="9" t="s">
        <v>55</v>
      </c>
      <c r="AD15" s="9" t="s">
        <v>56</v>
      </c>
      <c r="AE15" s="9" t="s">
        <v>56</v>
      </c>
      <c r="AF15" t="s">
        <v>56</v>
      </c>
      <c r="AG15" t="s">
        <v>56</v>
      </c>
      <c r="AH15" t="s">
        <v>57</v>
      </c>
      <c r="AI15">
        <v>1</v>
      </c>
    </row>
    <row r="16" spans="1:35">
      <c r="A16" t="s">
        <v>41</v>
      </c>
      <c r="B16" t="s">
        <v>42</v>
      </c>
      <c r="C16" t="s">
        <v>43</v>
      </c>
      <c r="D16" t="s">
        <v>44</v>
      </c>
      <c r="E16" t="s">
        <v>222</v>
      </c>
      <c r="F16" t="s">
        <v>246</v>
      </c>
      <c r="G16" t="s">
        <v>46</v>
      </c>
      <c r="H16" t="s">
        <v>47</v>
      </c>
      <c r="I16" t="s">
        <v>48</v>
      </c>
      <c r="J16" t="s">
        <v>49</v>
      </c>
      <c r="K16" t="s">
        <v>50</v>
      </c>
      <c r="L16" t="s">
        <v>247</v>
      </c>
      <c r="M16" t="s">
        <v>260</v>
      </c>
      <c r="N16">
        <v>6742</v>
      </c>
      <c r="O16">
        <v>15</v>
      </c>
      <c r="P16" t="s">
        <v>261</v>
      </c>
      <c r="Q16" s="9">
        <v>73000000</v>
      </c>
      <c r="R16" s="9">
        <v>73000000</v>
      </c>
      <c r="S16" s="9">
        <v>63537820</v>
      </c>
      <c r="T16" s="9">
        <v>63537820</v>
      </c>
      <c r="U16" s="9">
        <v>9462180</v>
      </c>
      <c r="V16" s="9">
        <v>63537820</v>
      </c>
      <c r="W16" s="9">
        <v>0</v>
      </c>
      <c r="X16" s="9">
        <v>9462180</v>
      </c>
      <c r="Y16" s="9">
        <v>0</v>
      </c>
      <c r="Z16" s="9">
        <v>63537820</v>
      </c>
      <c r="AA16" s="9">
        <v>0</v>
      </c>
      <c r="AB16" s="9" t="s">
        <v>54</v>
      </c>
      <c r="AC16" s="9" t="s">
        <v>55</v>
      </c>
      <c r="AD16" s="9" t="s">
        <v>56</v>
      </c>
      <c r="AE16" s="9" t="s">
        <v>56</v>
      </c>
      <c r="AF16" t="s">
        <v>56</v>
      </c>
      <c r="AG16" t="s">
        <v>56</v>
      </c>
      <c r="AH16" t="s">
        <v>57</v>
      </c>
      <c r="AI16">
        <v>1</v>
      </c>
    </row>
    <row r="17" spans="1:35">
      <c r="A17" t="s">
        <v>41</v>
      </c>
      <c r="B17" t="s">
        <v>42</v>
      </c>
      <c r="C17" t="s">
        <v>43</v>
      </c>
      <c r="D17" t="s">
        <v>44</v>
      </c>
      <c r="E17" t="s">
        <v>222</v>
      </c>
      <c r="F17" t="s">
        <v>246</v>
      </c>
      <c r="G17" t="s">
        <v>46</v>
      </c>
      <c r="H17" t="s">
        <v>47</v>
      </c>
      <c r="I17" t="s">
        <v>48</v>
      </c>
      <c r="J17" t="s">
        <v>49</v>
      </c>
      <c r="K17" t="s">
        <v>50</v>
      </c>
      <c r="L17" t="s">
        <v>247</v>
      </c>
      <c r="M17" t="s">
        <v>443</v>
      </c>
      <c r="N17">
        <v>6743</v>
      </c>
      <c r="O17">
        <v>16</v>
      </c>
      <c r="P17" t="s">
        <v>263</v>
      </c>
      <c r="Q17" s="9">
        <v>97000000</v>
      </c>
      <c r="R17" s="9">
        <v>97000000</v>
      </c>
      <c r="S17" s="9">
        <v>86820460</v>
      </c>
      <c r="T17" s="9">
        <v>86820460</v>
      </c>
      <c r="U17" s="9">
        <v>10179540</v>
      </c>
      <c r="V17" s="9">
        <v>86820460</v>
      </c>
      <c r="W17" s="9">
        <v>0</v>
      </c>
      <c r="X17" s="9">
        <v>10179540</v>
      </c>
      <c r="Y17" s="9">
        <v>0</v>
      </c>
      <c r="Z17" s="9">
        <v>86820460</v>
      </c>
      <c r="AA17" s="9">
        <v>0</v>
      </c>
      <c r="AB17" s="9" t="s">
        <v>54</v>
      </c>
      <c r="AC17" s="9" t="s">
        <v>55</v>
      </c>
      <c r="AD17" s="9" t="s">
        <v>56</v>
      </c>
      <c r="AE17" s="9" t="s">
        <v>56</v>
      </c>
      <c r="AF17" t="s">
        <v>56</v>
      </c>
      <c r="AG17" t="s">
        <v>56</v>
      </c>
      <c r="AH17" t="s">
        <v>57</v>
      </c>
      <c r="AI17">
        <v>1</v>
      </c>
    </row>
    <row r="18" spans="1:35">
      <c r="A18" t="s">
        <v>41</v>
      </c>
      <c r="B18" t="s">
        <v>42</v>
      </c>
      <c r="C18" t="s">
        <v>43</v>
      </c>
      <c r="D18" t="s">
        <v>44</v>
      </c>
      <c r="E18" t="s">
        <v>222</v>
      </c>
      <c r="F18" t="s">
        <v>246</v>
      </c>
      <c r="G18" t="s">
        <v>46</v>
      </c>
      <c r="H18" t="s">
        <v>47</v>
      </c>
      <c r="I18" t="s">
        <v>48</v>
      </c>
      <c r="J18" t="s">
        <v>49</v>
      </c>
      <c r="K18" t="s">
        <v>50</v>
      </c>
      <c r="L18" t="s">
        <v>247</v>
      </c>
      <c r="M18" t="s">
        <v>384</v>
      </c>
      <c r="N18">
        <v>6744</v>
      </c>
      <c r="O18">
        <v>17</v>
      </c>
      <c r="P18" t="s">
        <v>385</v>
      </c>
      <c r="Q18" s="9">
        <v>2000000</v>
      </c>
      <c r="R18" s="9">
        <v>2000000</v>
      </c>
      <c r="S18" s="9">
        <v>0</v>
      </c>
      <c r="T18" s="9">
        <v>0</v>
      </c>
      <c r="U18" s="9">
        <v>2000000</v>
      </c>
      <c r="V18" s="9">
        <v>0</v>
      </c>
      <c r="W18" s="9">
        <v>0</v>
      </c>
      <c r="X18" s="9">
        <v>2000000</v>
      </c>
      <c r="Y18" s="9">
        <v>0</v>
      </c>
      <c r="Z18" s="9">
        <v>0</v>
      </c>
      <c r="AA18" s="9">
        <v>0</v>
      </c>
      <c r="AB18" s="9" t="s">
        <v>54</v>
      </c>
      <c r="AC18" s="9" t="s">
        <v>55</v>
      </c>
      <c r="AD18" s="9" t="s">
        <v>56</v>
      </c>
      <c r="AE18" s="9" t="s">
        <v>56</v>
      </c>
      <c r="AF18" t="s">
        <v>56</v>
      </c>
      <c r="AG18" t="s">
        <v>56</v>
      </c>
      <c r="AH18" t="s">
        <v>57</v>
      </c>
      <c r="AI18">
        <v>1</v>
      </c>
    </row>
    <row r="19" spans="1:35">
      <c r="A19" t="s">
        <v>41</v>
      </c>
      <c r="B19" t="s">
        <v>42</v>
      </c>
      <c r="C19" t="s">
        <v>43</v>
      </c>
      <c r="D19" t="s">
        <v>44</v>
      </c>
      <c r="E19" t="s">
        <v>236</v>
      </c>
      <c r="F19" t="s">
        <v>264</v>
      </c>
      <c r="G19" t="s">
        <v>46</v>
      </c>
      <c r="H19" t="s">
        <v>47</v>
      </c>
      <c r="I19" t="s">
        <v>48</v>
      </c>
      <c r="J19" t="s">
        <v>49</v>
      </c>
      <c r="K19" t="s">
        <v>98</v>
      </c>
      <c r="L19" t="s">
        <v>265</v>
      </c>
      <c r="M19" t="s">
        <v>266</v>
      </c>
      <c r="N19">
        <v>6745</v>
      </c>
      <c r="O19">
        <v>18</v>
      </c>
      <c r="P19" t="s">
        <v>267</v>
      </c>
      <c r="Q19" s="9">
        <v>50000000</v>
      </c>
      <c r="R19" s="9">
        <v>50000000</v>
      </c>
      <c r="S19" s="9">
        <v>16279870</v>
      </c>
      <c r="T19" s="9">
        <v>16279870</v>
      </c>
      <c r="U19" s="9">
        <v>33720130</v>
      </c>
      <c r="V19" s="9">
        <v>16279870</v>
      </c>
      <c r="W19" s="9">
        <v>0</v>
      </c>
      <c r="X19" s="9">
        <v>33720130</v>
      </c>
      <c r="Y19" s="9">
        <v>0</v>
      </c>
      <c r="Z19" s="9">
        <v>16279870</v>
      </c>
      <c r="AA19" s="9">
        <v>0</v>
      </c>
      <c r="AB19" s="9" t="s">
        <v>54</v>
      </c>
      <c r="AC19" s="9" t="s">
        <v>55</v>
      </c>
      <c r="AD19" s="9" t="s">
        <v>56</v>
      </c>
      <c r="AE19" s="9" t="s">
        <v>56</v>
      </c>
      <c r="AF19" t="s">
        <v>56</v>
      </c>
      <c r="AG19" t="s">
        <v>56</v>
      </c>
      <c r="AH19" t="s">
        <v>57</v>
      </c>
      <c r="AI19">
        <v>1</v>
      </c>
    </row>
    <row r="20" spans="1:35">
      <c r="A20" t="s">
        <v>41</v>
      </c>
      <c r="B20" t="s">
        <v>42</v>
      </c>
      <c r="C20" t="s">
        <v>43</v>
      </c>
      <c r="D20" t="s">
        <v>44</v>
      </c>
      <c r="E20" t="s">
        <v>236</v>
      </c>
      <c r="F20" t="s">
        <v>264</v>
      </c>
      <c r="G20" t="s">
        <v>46</v>
      </c>
      <c r="H20" t="s">
        <v>47</v>
      </c>
      <c r="I20" t="s">
        <v>48</v>
      </c>
      <c r="J20" t="s">
        <v>49</v>
      </c>
      <c r="K20" t="s">
        <v>98</v>
      </c>
      <c r="L20" t="s">
        <v>265</v>
      </c>
      <c r="M20" t="s">
        <v>268</v>
      </c>
      <c r="N20">
        <v>6746</v>
      </c>
      <c r="O20">
        <v>19</v>
      </c>
      <c r="P20" t="s">
        <v>269</v>
      </c>
      <c r="Q20" s="9">
        <v>60000000</v>
      </c>
      <c r="R20" s="9">
        <v>60000000</v>
      </c>
      <c r="S20" s="9">
        <v>8348984</v>
      </c>
      <c r="T20" s="9">
        <v>8348984</v>
      </c>
      <c r="U20" s="9">
        <v>51651016</v>
      </c>
      <c r="V20" s="9">
        <v>8348984</v>
      </c>
      <c r="W20" s="9">
        <v>0</v>
      </c>
      <c r="X20" s="9">
        <v>51651016</v>
      </c>
      <c r="Y20" s="9">
        <v>0</v>
      </c>
      <c r="Z20" s="9">
        <v>8348984</v>
      </c>
      <c r="AA20" s="9">
        <v>0</v>
      </c>
      <c r="AB20" s="9" t="s">
        <v>54</v>
      </c>
      <c r="AC20" s="9" t="s">
        <v>55</v>
      </c>
      <c r="AD20" s="9" t="s">
        <v>56</v>
      </c>
      <c r="AE20" s="9" t="s">
        <v>56</v>
      </c>
      <c r="AF20" t="s">
        <v>56</v>
      </c>
      <c r="AG20" t="s">
        <v>56</v>
      </c>
      <c r="AH20" t="s">
        <v>57</v>
      </c>
      <c r="AI20">
        <v>1</v>
      </c>
    </row>
    <row r="21" spans="1:35">
      <c r="A21" t="s">
        <v>41</v>
      </c>
      <c r="B21" t="s">
        <v>42</v>
      </c>
      <c r="C21" t="s">
        <v>43</v>
      </c>
      <c r="D21" t="s">
        <v>44</v>
      </c>
      <c r="E21" t="s">
        <v>236</v>
      </c>
      <c r="F21" t="s">
        <v>264</v>
      </c>
      <c r="G21" t="s">
        <v>46</v>
      </c>
      <c r="H21" t="s">
        <v>47</v>
      </c>
      <c r="I21" t="s">
        <v>48</v>
      </c>
      <c r="J21" t="s">
        <v>49</v>
      </c>
      <c r="K21" t="s">
        <v>98</v>
      </c>
      <c r="L21" t="s">
        <v>265</v>
      </c>
      <c r="M21" t="s">
        <v>270</v>
      </c>
      <c r="N21">
        <v>6747</v>
      </c>
      <c r="O21">
        <v>20</v>
      </c>
      <c r="P21" t="s">
        <v>271</v>
      </c>
      <c r="Q21" s="9">
        <v>30000000</v>
      </c>
      <c r="R21" s="9">
        <v>30000000</v>
      </c>
      <c r="S21" s="9">
        <v>30000000</v>
      </c>
      <c r="T21" s="9">
        <v>30000000</v>
      </c>
      <c r="U21" s="9">
        <v>0</v>
      </c>
      <c r="V21" s="9">
        <v>30000000</v>
      </c>
      <c r="W21" s="9">
        <v>0</v>
      </c>
      <c r="X21" s="9">
        <v>0</v>
      </c>
      <c r="Y21" s="9">
        <v>0</v>
      </c>
      <c r="Z21" s="9">
        <v>30000000</v>
      </c>
      <c r="AA21" s="9">
        <v>0</v>
      </c>
      <c r="AB21" s="9" t="s">
        <v>54</v>
      </c>
      <c r="AC21" s="9" t="s">
        <v>55</v>
      </c>
      <c r="AD21" s="9" t="s">
        <v>56</v>
      </c>
      <c r="AE21" s="9" t="s">
        <v>56</v>
      </c>
      <c r="AF21" t="s">
        <v>56</v>
      </c>
      <c r="AG21" t="s">
        <v>56</v>
      </c>
      <c r="AH21" t="s">
        <v>57</v>
      </c>
      <c r="AI21">
        <v>1</v>
      </c>
    </row>
    <row r="22" spans="1:35">
      <c r="A22" t="s">
        <v>41</v>
      </c>
      <c r="B22" t="s">
        <v>42</v>
      </c>
      <c r="C22" t="s">
        <v>43</v>
      </c>
      <c r="D22" t="s">
        <v>44</v>
      </c>
      <c r="E22" t="s">
        <v>236</v>
      </c>
      <c r="F22" t="s">
        <v>272</v>
      </c>
      <c r="G22" t="s">
        <v>46</v>
      </c>
      <c r="H22" t="s">
        <v>47</v>
      </c>
      <c r="I22" t="s">
        <v>48</v>
      </c>
      <c r="J22" t="s">
        <v>49</v>
      </c>
      <c r="K22" t="s">
        <v>98</v>
      </c>
      <c r="L22" t="s">
        <v>273</v>
      </c>
      <c r="M22" t="s">
        <v>274</v>
      </c>
      <c r="N22">
        <v>6748</v>
      </c>
      <c r="O22">
        <v>21</v>
      </c>
      <c r="P22" t="s">
        <v>275</v>
      </c>
      <c r="Q22" s="9">
        <v>8000000</v>
      </c>
      <c r="R22" s="9">
        <v>8000000</v>
      </c>
      <c r="S22" s="9">
        <v>4240889</v>
      </c>
      <c r="T22" s="9">
        <v>4240889</v>
      </c>
      <c r="U22" s="9">
        <v>3759111</v>
      </c>
      <c r="V22" s="9">
        <v>4240889</v>
      </c>
      <c r="W22" s="9">
        <v>0</v>
      </c>
      <c r="X22" s="9">
        <v>3759111</v>
      </c>
      <c r="Y22" s="9">
        <v>0</v>
      </c>
      <c r="Z22" s="9">
        <v>4240889</v>
      </c>
      <c r="AA22" s="9">
        <v>0</v>
      </c>
      <c r="AB22" s="9" t="s">
        <v>54</v>
      </c>
      <c r="AC22" s="9" t="s">
        <v>55</v>
      </c>
      <c r="AD22" s="9" t="s">
        <v>56</v>
      </c>
      <c r="AE22" s="9" t="s">
        <v>56</v>
      </c>
      <c r="AF22" t="s">
        <v>56</v>
      </c>
      <c r="AG22" t="s">
        <v>56</v>
      </c>
      <c r="AH22" t="s">
        <v>57</v>
      </c>
      <c r="AI22">
        <v>1</v>
      </c>
    </row>
    <row r="23" spans="1:35">
      <c r="A23" t="s">
        <v>41</v>
      </c>
      <c r="B23" t="s">
        <v>42</v>
      </c>
      <c r="C23" t="s">
        <v>43</v>
      </c>
      <c r="D23" t="s">
        <v>44</v>
      </c>
      <c r="E23" t="s">
        <v>236</v>
      </c>
      <c r="F23" t="s">
        <v>272</v>
      </c>
      <c r="G23" t="s">
        <v>46</v>
      </c>
      <c r="H23" t="s">
        <v>47</v>
      </c>
      <c r="I23" t="s">
        <v>48</v>
      </c>
      <c r="J23" t="s">
        <v>49</v>
      </c>
      <c r="K23" t="s">
        <v>98</v>
      </c>
      <c r="L23" t="s">
        <v>273</v>
      </c>
      <c r="M23" t="s">
        <v>276</v>
      </c>
      <c r="N23">
        <v>6749</v>
      </c>
      <c r="O23">
        <v>22</v>
      </c>
      <c r="P23" t="s">
        <v>277</v>
      </c>
      <c r="Q23" s="9">
        <v>85000000</v>
      </c>
      <c r="R23" s="9">
        <v>55000000</v>
      </c>
      <c r="S23" s="9">
        <v>46539826</v>
      </c>
      <c r="T23" s="9">
        <v>46539826</v>
      </c>
      <c r="U23" s="9">
        <v>8460174</v>
      </c>
      <c r="V23" s="9">
        <v>46539826</v>
      </c>
      <c r="W23" s="9">
        <v>0</v>
      </c>
      <c r="X23" s="9">
        <v>8460174</v>
      </c>
      <c r="Y23" s="9">
        <v>0</v>
      </c>
      <c r="Z23" s="9">
        <v>46539826</v>
      </c>
      <c r="AA23" s="9">
        <v>0</v>
      </c>
      <c r="AB23" s="9" t="s">
        <v>54</v>
      </c>
      <c r="AC23" s="9" t="s">
        <v>55</v>
      </c>
      <c r="AD23" s="9" t="s">
        <v>56</v>
      </c>
      <c r="AE23" s="9" t="s">
        <v>56</v>
      </c>
      <c r="AF23" t="s">
        <v>56</v>
      </c>
      <c r="AG23" t="s">
        <v>56</v>
      </c>
      <c r="AH23" t="s">
        <v>57</v>
      </c>
      <c r="AI23">
        <v>1</v>
      </c>
    </row>
    <row r="24" spans="1:35">
      <c r="A24" t="s">
        <v>41</v>
      </c>
      <c r="B24" t="s">
        <v>42</v>
      </c>
      <c r="C24" t="s">
        <v>43</v>
      </c>
      <c r="D24" t="s">
        <v>44</v>
      </c>
      <c r="E24" t="s">
        <v>236</v>
      </c>
      <c r="F24" t="s">
        <v>272</v>
      </c>
      <c r="G24" t="s">
        <v>46</v>
      </c>
      <c r="H24" t="s">
        <v>47</v>
      </c>
      <c r="I24" t="s">
        <v>48</v>
      </c>
      <c r="J24" t="s">
        <v>49</v>
      </c>
      <c r="K24" t="s">
        <v>98</v>
      </c>
      <c r="L24" t="s">
        <v>273</v>
      </c>
      <c r="M24" t="s">
        <v>278</v>
      </c>
      <c r="N24">
        <v>6750</v>
      </c>
      <c r="O24">
        <v>23</v>
      </c>
      <c r="P24" t="s">
        <v>279</v>
      </c>
      <c r="Q24" s="9">
        <v>20000000</v>
      </c>
      <c r="R24" s="9">
        <v>50000000</v>
      </c>
      <c r="S24" s="9">
        <v>19992364</v>
      </c>
      <c r="T24" s="9">
        <v>19992364</v>
      </c>
      <c r="U24" s="9">
        <v>30007636</v>
      </c>
      <c r="V24" s="9">
        <v>19992364</v>
      </c>
      <c r="W24" s="9">
        <v>0</v>
      </c>
      <c r="X24" s="9">
        <v>30007636</v>
      </c>
      <c r="Y24" s="9">
        <v>0</v>
      </c>
      <c r="Z24" s="9">
        <v>19992364</v>
      </c>
      <c r="AA24" s="9">
        <v>0</v>
      </c>
      <c r="AB24" s="9" t="s">
        <v>54</v>
      </c>
      <c r="AC24" s="9" t="s">
        <v>55</v>
      </c>
      <c r="AD24" s="9" t="s">
        <v>56</v>
      </c>
      <c r="AE24" s="9" t="s">
        <v>56</v>
      </c>
      <c r="AF24" t="s">
        <v>56</v>
      </c>
      <c r="AG24" t="s">
        <v>56</v>
      </c>
      <c r="AH24" t="s">
        <v>57</v>
      </c>
      <c r="AI24">
        <v>1</v>
      </c>
    </row>
    <row r="25" spans="1:35">
      <c r="A25" t="s">
        <v>41</v>
      </c>
      <c r="B25" t="s">
        <v>42</v>
      </c>
      <c r="C25" t="s">
        <v>43</v>
      </c>
      <c r="D25" t="s">
        <v>44</v>
      </c>
      <c r="E25" t="s">
        <v>236</v>
      </c>
      <c r="F25" t="s">
        <v>272</v>
      </c>
      <c r="G25" t="s">
        <v>46</v>
      </c>
      <c r="H25" t="s">
        <v>47</v>
      </c>
      <c r="I25" t="s">
        <v>48</v>
      </c>
      <c r="J25" t="s">
        <v>49</v>
      </c>
      <c r="K25" t="s">
        <v>98</v>
      </c>
      <c r="L25" t="s">
        <v>273</v>
      </c>
      <c r="M25" t="s">
        <v>280</v>
      </c>
      <c r="N25">
        <v>6751</v>
      </c>
      <c r="O25">
        <v>24</v>
      </c>
      <c r="P25" t="s">
        <v>281</v>
      </c>
      <c r="Q25" s="9">
        <v>5000000</v>
      </c>
      <c r="R25" s="9">
        <v>5000000</v>
      </c>
      <c r="S25" s="9">
        <v>0</v>
      </c>
      <c r="T25" s="9">
        <v>0</v>
      </c>
      <c r="U25" s="9">
        <v>5000000</v>
      </c>
      <c r="V25" s="9">
        <v>0</v>
      </c>
      <c r="W25" s="9">
        <v>0</v>
      </c>
      <c r="X25" s="9">
        <v>5000000</v>
      </c>
      <c r="Y25" s="9">
        <v>0</v>
      </c>
      <c r="Z25" s="9">
        <v>0</v>
      </c>
      <c r="AA25" s="9">
        <v>0</v>
      </c>
      <c r="AB25" s="9" t="s">
        <v>54</v>
      </c>
      <c r="AC25" s="9" t="s">
        <v>55</v>
      </c>
      <c r="AD25" s="9" t="s">
        <v>56</v>
      </c>
      <c r="AE25" s="9" t="s">
        <v>56</v>
      </c>
      <c r="AF25" t="s">
        <v>56</v>
      </c>
      <c r="AG25" t="s">
        <v>56</v>
      </c>
      <c r="AH25" t="s">
        <v>57</v>
      </c>
      <c r="AI25">
        <v>1</v>
      </c>
    </row>
    <row r="26" spans="1:35">
      <c r="A26" t="s">
        <v>41</v>
      </c>
      <c r="B26" t="s">
        <v>42</v>
      </c>
      <c r="C26" t="s">
        <v>43</v>
      </c>
      <c r="D26" t="s">
        <v>44</v>
      </c>
      <c r="E26" t="s">
        <v>236</v>
      </c>
      <c r="F26" t="s">
        <v>272</v>
      </c>
      <c r="G26" t="s">
        <v>46</v>
      </c>
      <c r="H26" t="s">
        <v>47</v>
      </c>
      <c r="I26" t="s">
        <v>48</v>
      </c>
      <c r="J26" t="s">
        <v>49</v>
      </c>
      <c r="K26" t="s">
        <v>98</v>
      </c>
      <c r="L26" t="s">
        <v>273</v>
      </c>
      <c r="M26" t="s">
        <v>282</v>
      </c>
      <c r="N26">
        <v>6752</v>
      </c>
      <c r="O26">
        <v>25</v>
      </c>
      <c r="P26" t="s">
        <v>283</v>
      </c>
      <c r="Q26" s="9">
        <v>84000000</v>
      </c>
      <c r="R26" s="9">
        <v>87000000</v>
      </c>
      <c r="S26" s="9">
        <v>86524699</v>
      </c>
      <c r="T26" s="9">
        <v>86524699</v>
      </c>
      <c r="U26" s="9">
        <v>475301</v>
      </c>
      <c r="V26" s="9">
        <v>86524699</v>
      </c>
      <c r="W26" s="9">
        <v>0</v>
      </c>
      <c r="X26" s="9">
        <v>475301</v>
      </c>
      <c r="Y26" s="9">
        <v>0</v>
      </c>
      <c r="Z26" s="9">
        <v>86524699</v>
      </c>
      <c r="AA26" s="9">
        <v>0</v>
      </c>
      <c r="AB26" s="9" t="s">
        <v>54</v>
      </c>
      <c r="AC26" s="9" t="s">
        <v>55</v>
      </c>
      <c r="AD26" s="9" t="s">
        <v>56</v>
      </c>
      <c r="AE26" s="9" t="s">
        <v>56</v>
      </c>
      <c r="AF26" t="s">
        <v>56</v>
      </c>
      <c r="AG26" t="s">
        <v>56</v>
      </c>
      <c r="AH26" t="s">
        <v>57</v>
      </c>
      <c r="AI26">
        <v>1</v>
      </c>
    </row>
    <row r="27" spans="1:35">
      <c r="A27" t="s">
        <v>41</v>
      </c>
      <c r="B27" t="s">
        <v>42</v>
      </c>
      <c r="C27" t="s">
        <v>43</v>
      </c>
      <c r="D27" t="s">
        <v>44</v>
      </c>
      <c r="E27" t="s">
        <v>236</v>
      </c>
      <c r="F27" t="s">
        <v>272</v>
      </c>
      <c r="G27" t="s">
        <v>46</v>
      </c>
      <c r="H27" t="s">
        <v>47</v>
      </c>
      <c r="I27" t="s">
        <v>48</v>
      </c>
      <c r="J27" t="s">
        <v>49</v>
      </c>
      <c r="K27" t="s">
        <v>98</v>
      </c>
      <c r="L27" t="s">
        <v>273</v>
      </c>
      <c r="M27" t="s">
        <v>284</v>
      </c>
      <c r="N27">
        <v>6753</v>
      </c>
      <c r="O27">
        <v>26</v>
      </c>
      <c r="P27" t="s">
        <v>285</v>
      </c>
      <c r="Q27" s="9">
        <v>44000000</v>
      </c>
      <c r="R27" s="9">
        <v>44000000</v>
      </c>
      <c r="S27" s="9">
        <v>29057742</v>
      </c>
      <c r="T27" s="9">
        <v>29057742</v>
      </c>
      <c r="U27" s="9">
        <v>14942258</v>
      </c>
      <c r="V27" s="9">
        <v>29057742</v>
      </c>
      <c r="W27" s="9">
        <v>0</v>
      </c>
      <c r="X27" s="9">
        <v>14942258</v>
      </c>
      <c r="Y27" s="9">
        <v>0</v>
      </c>
      <c r="Z27" s="9">
        <v>29057742</v>
      </c>
      <c r="AA27" s="9">
        <v>0</v>
      </c>
      <c r="AB27" s="9" t="s">
        <v>54</v>
      </c>
      <c r="AC27" s="9" t="s">
        <v>55</v>
      </c>
      <c r="AD27" s="9" t="s">
        <v>56</v>
      </c>
      <c r="AE27" s="9" t="s">
        <v>56</v>
      </c>
      <c r="AF27" t="s">
        <v>56</v>
      </c>
      <c r="AG27" t="s">
        <v>56</v>
      </c>
      <c r="AH27" t="s">
        <v>57</v>
      </c>
      <c r="AI27">
        <v>1</v>
      </c>
    </row>
    <row r="28" spans="1:35">
      <c r="A28" t="s">
        <v>41</v>
      </c>
      <c r="B28" t="s">
        <v>42</v>
      </c>
      <c r="C28" t="s">
        <v>43</v>
      </c>
      <c r="D28" t="s">
        <v>44</v>
      </c>
      <c r="E28" t="s">
        <v>236</v>
      </c>
      <c r="F28" t="s">
        <v>272</v>
      </c>
      <c r="G28" t="s">
        <v>46</v>
      </c>
      <c r="H28" t="s">
        <v>47</v>
      </c>
      <c r="I28" t="s">
        <v>48</v>
      </c>
      <c r="J28" t="s">
        <v>49</v>
      </c>
      <c r="K28" t="s">
        <v>98</v>
      </c>
      <c r="L28" t="s">
        <v>273</v>
      </c>
      <c r="M28" t="s">
        <v>286</v>
      </c>
      <c r="N28">
        <v>6754</v>
      </c>
      <c r="O28">
        <v>27</v>
      </c>
      <c r="P28" t="s">
        <v>287</v>
      </c>
      <c r="Q28" s="9">
        <v>17000000</v>
      </c>
      <c r="R28" s="9">
        <v>14000000</v>
      </c>
      <c r="S28" s="9">
        <v>10413513</v>
      </c>
      <c r="T28" s="9">
        <v>10413513</v>
      </c>
      <c r="U28" s="9">
        <v>3586487</v>
      </c>
      <c r="V28" s="9">
        <v>10413513</v>
      </c>
      <c r="W28" s="9">
        <v>0</v>
      </c>
      <c r="X28" s="9">
        <v>3586487</v>
      </c>
      <c r="Y28" s="9">
        <v>0</v>
      </c>
      <c r="Z28" s="9">
        <v>10413513</v>
      </c>
      <c r="AA28" s="9">
        <v>0</v>
      </c>
      <c r="AB28" s="9" t="s">
        <v>54</v>
      </c>
      <c r="AC28" s="9" t="s">
        <v>55</v>
      </c>
      <c r="AD28" s="9" t="s">
        <v>56</v>
      </c>
      <c r="AE28" s="9" t="s">
        <v>56</v>
      </c>
      <c r="AF28" t="s">
        <v>56</v>
      </c>
      <c r="AG28" t="s">
        <v>56</v>
      </c>
      <c r="AH28" t="s">
        <v>57</v>
      </c>
      <c r="AI28">
        <v>1</v>
      </c>
    </row>
    <row r="29" spans="1:35">
      <c r="A29" t="s">
        <v>41</v>
      </c>
      <c r="B29" t="s">
        <v>42</v>
      </c>
      <c r="C29" t="s">
        <v>43</v>
      </c>
      <c r="D29" t="s">
        <v>44</v>
      </c>
      <c r="E29" t="s">
        <v>236</v>
      </c>
      <c r="F29" t="s">
        <v>272</v>
      </c>
      <c r="G29" t="s">
        <v>46</v>
      </c>
      <c r="H29" t="s">
        <v>47</v>
      </c>
      <c r="I29" t="s">
        <v>48</v>
      </c>
      <c r="J29" t="s">
        <v>49</v>
      </c>
      <c r="K29" t="s">
        <v>98</v>
      </c>
      <c r="L29" t="s">
        <v>273</v>
      </c>
      <c r="M29" t="s">
        <v>444</v>
      </c>
      <c r="N29">
        <v>6755</v>
      </c>
      <c r="O29">
        <v>28</v>
      </c>
      <c r="P29" t="s">
        <v>289</v>
      </c>
      <c r="Q29" s="9">
        <v>12000000</v>
      </c>
      <c r="R29" s="9">
        <v>12000000</v>
      </c>
      <c r="S29" s="9">
        <v>0</v>
      </c>
      <c r="T29" s="9">
        <v>0</v>
      </c>
      <c r="U29" s="9">
        <v>12000000</v>
      </c>
      <c r="V29" s="9">
        <v>0</v>
      </c>
      <c r="W29" s="9">
        <v>0</v>
      </c>
      <c r="X29" s="9">
        <v>12000000</v>
      </c>
      <c r="Y29" s="9">
        <v>0</v>
      </c>
      <c r="Z29" s="9">
        <v>0</v>
      </c>
      <c r="AA29" s="9">
        <v>0</v>
      </c>
      <c r="AB29" s="9" t="s">
        <v>54</v>
      </c>
      <c r="AC29" s="9" t="s">
        <v>55</v>
      </c>
      <c r="AD29" s="9" t="s">
        <v>56</v>
      </c>
      <c r="AE29" s="9" t="s">
        <v>56</v>
      </c>
      <c r="AF29" t="s">
        <v>56</v>
      </c>
      <c r="AG29" t="s">
        <v>56</v>
      </c>
      <c r="AH29" t="s">
        <v>57</v>
      </c>
      <c r="AI29">
        <v>1</v>
      </c>
    </row>
    <row r="30" spans="1:35">
      <c r="A30" t="s">
        <v>41</v>
      </c>
      <c r="B30" t="s">
        <v>42</v>
      </c>
      <c r="C30" t="s">
        <v>43</v>
      </c>
      <c r="D30" t="s">
        <v>44</v>
      </c>
      <c r="E30" t="s">
        <v>236</v>
      </c>
      <c r="F30" t="s">
        <v>272</v>
      </c>
      <c r="G30" t="s">
        <v>46</v>
      </c>
      <c r="H30" t="s">
        <v>47</v>
      </c>
      <c r="I30" t="s">
        <v>48</v>
      </c>
      <c r="J30" t="s">
        <v>49</v>
      </c>
      <c r="K30" t="s">
        <v>98</v>
      </c>
      <c r="L30" t="s">
        <v>273</v>
      </c>
      <c r="M30" t="s">
        <v>290</v>
      </c>
      <c r="N30">
        <v>6756</v>
      </c>
      <c r="O30">
        <v>29</v>
      </c>
      <c r="P30" t="s">
        <v>291</v>
      </c>
      <c r="Q30" s="9">
        <v>120000000</v>
      </c>
      <c r="R30" s="9">
        <v>120000000</v>
      </c>
      <c r="S30" s="9">
        <v>43657430</v>
      </c>
      <c r="T30" s="9">
        <v>43657430</v>
      </c>
      <c r="U30" s="9">
        <v>76342570</v>
      </c>
      <c r="V30" s="9">
        <v>43657430</v>
      </c>
      <c r="W30" s="9">
        <v>0</v>
      </c>
      <c r="X30" s="9">
        <v>76342570</v>
      </c>
      <c r="Y30" s="9">
        <v>0</v>
      </c>
      <c r="Z30" s="9">
        <v>43657430</v>
      </c>
      <c r="AA30" s="9">
        <v>0</v>
      </c>
      <c r="AB30" s="9" t="s">
        <v>54</v>
      </c>
      <c r="AC30" s="9" t="s">
        <v>55</v>
      </c>
      <c r="AD30" s="9" t="s">
        <v>56</v>
      </c>
      <c r="AE30" s="9" t="s">
        <v>56</v>
      </c>
      <c r="AF30" t="s">
        <v>56</v>
      </c>
      <c r="AG30" t="s">
        <v>56</v>
      </c>
      <c r="AH30" t="s">
        <v>57</v>
      </c>
      <c r="AI30">
        <v>1</v>
      </c>
    </row>
    <row r="31" spans="1:35">
      <c r="A31" t="s">
        <v>41</v>
      </c>
      <c r="B31" t="s">
        <v>42</v>
      </c>
      <c r="C31" t="s">
        <v>43</v>
      </c>
      <c r="D31" t="s">
        <v>44</v>
      </c>
      <c r="E31" t="s">
        <v>236</v>
      </c>
      <c r="F31" t="s">
        <v>272</v>
      </c>
      <c r="G31" t="s">
        <v>46</v>
      </c>
      <c r="H31" t="s">
        <v>47</v>
      </c>
      <c r="I31" t="s">
        <v>48</v>
      </c>
      <c r="J31" t="s">
        <v>49</v>
      </c>
      <c r="K31" t="s">
        <v>98</v>
      </c>
      <c r="L31" t="s">
        <v>273</v>
      </c>
      <c r="M31" t="s">
        <v>292</v>
      </c>
      <c r="N31">
        <v>6757</v>
      </c>
      <c r="O31">
        <v>30</v>
      </c>
      <c r="P31" t="s">
        <v>293</v>
      </c>
      <c r="Q31" s="9">
        <v>85000000</v>
      </c>
      <c r="R31" s="9">
        <v>75000000</v>
      </c>
      <c r="S31" s="9">
        <v>36354696</v>
      </c>
      <c r="T31" s="9">
        <v>36354696</v>
      </c>
      <c r="U31" s="9">
        <v>38645304</v>
      </c>
      <c r="V31" s="9">
        <v>36354696</v>
      </c>
      <c r="W31" s="9">
        <v>0</v>
      </c>
      <c r="X31" s="9">
        <v>38645304</v>
      </c>
      <c r="Y31" s="9">
        <v>0</v>
      </c>
      <c r="Z31" s="9">
        <v>36354696</v>
      </c>
      <c r="AA31" s="9">
        <v>0</v>
      </c>
      <c r="AB31" s="9" t="s">
        <v>54</v>
      </c>
      <c r="AC31" s="9" t="s">
        <v>55</v>
      </c>
      <c r="AD31" s="9" t="s">
        <v>56</v>
      </c>
      <c r="AE31" s="9" t="s">
        <v>56</v>
      </c>
      <c r="AF31" t="s">
        <v>56</v>
      </c>
      <c r="AG31" t="s">
        <v>56</v>
      </c>
      <c r="AH31" t="s">
        <v>57</v>
      </c>
      <c r="AI31">
        <v>1</v>
      </c>
    </row>
    <row r="32" spans="1:35">
      <c r="A32" t="s">
        <v>41</v>
      </c>
      <c r="B32" t="s">
        <v>42</v>
      </c>
      <c r="C32" t="s">
        <v>43</v>
      </c>
      <c r="D32" t="s">
        <v>44</v>
      </c>
      <c r="E32" t="s">
        <v>236</v>
      </c>
      <c r="F32" t="s">
        <v>272</v>
      </c>
      <c r="G32" t="s">
        <v>46</v>
      </c>
      <c r="H32" t="s">
        <v>47</v>
      </c>
      <c r="I32" t="s">
        <v>48</v>
      </c>
      <c r="J32" t="s">
        <v>49</v>
      </c>
      <c r="K32" t="s">
        <v>98</v>
      </c>
      <c r="L32" t="s">
        <v>273</v>
      </c>
      <c r="M32" t="s">
        <v>294</v>
      </c>
      <c r="N32">
        <v>6758</v>
      </c>
      <c r="O32">
        <v>31</v>
      </c>
      <c r="P32" t="s">
        <v>295</v>
      </c>
      <c r="Q32" s="9">
        <v>2000000</v>
      </c>
      <c r="R32" s="9">
        <v>2000000</v>
      </c>
      <c r="S32" s="9">
        <v>741350</v>
      </c>
      <c r="T32" s="9">
        <v>741350</v>
      </c>
      <c r="U32" s="9">
        <v>1258650</v>
      </c>
      <c r="V32" s="9">
        <v>741350</v>
      </c>
      <c r="W32" s="9">
        <v>0</v>
      </c>
      <c r="X32" s="9">
        <v>1258650</v>
      </c>
      <c r="Y32" s="9">
        <v>0</v>
      </c>
      <c r="Z32" s="9">
        <v>741350</v>
      </c>
      <c r="AA32" s="9">
        <v>0</v>
      </c>
      <c r="AB32" s="9" t="s">
        <v>54</v>
      </c>
      <c r="AC32" s="9" t="s">
        <v>55</v>
      </c>
      <c r="AD32" s="9" t="s">
        <v>56</v>
      </c>
      <c r="AE32" s="9" t="s">
        <v>56</v>
      </c>
      <c r="AF32" t="s">
        <v>56</v>
      </c>
      <c r="AG32" t="s">
        <v>56</v>
      </c>
      <c r="AH32" t="s">
        <v>57</v>
      </c>
      <c r="AI32">
        <v>1</v>
      </c>
    </row>
    <row r="33" spans="1:35">
      <c r="A33" t="s">
        <v>41</v>
      </c>
      <c r="B33" t="s">
        <v>42</v>
      </c>
      <c r="C33" t="s">
        <v>43</v>
      </c>
      <c r="D33" t="s">
        <v>44</v>
      </c>
      <c r="E33" t="s">
        <v>236</v>
      </c>
      <c r="F33" t="s">
        <v>272</v>
      </c>
      <c r="G33" t="s">
        <v>46</v>
      </c>
      <c r="H33" t="s">
        <v>47</v>
      </c>
      <c r="I33" t="s">
        <v>48</v>
      </c>
      <c r="J33" t="s">
        <v>49</v>
      </c>
      <c r="K33" t="s">
        <v>98</v>
      </c>
      <c r="L33" t="s">
        <v>273</v>
      </c>
      <c r="M33" t="s">
        <v>296</v>
      </c>
      <c r="N33">
        <v>6759</v>
      </c>
      <c r="O33">
        <v>32</v>
      </c>
      <c r="P33" t="s">
        <v>297</v>
      </c>
      <c r="Q33" s="9">
        <v>5000000</v>
      </c>
      <c r="R33" s="9">
        <v>5000000</v>
      </c>
      <c r="S33" s="9">
        <v>0</v>
      </c>
      <c r="T33" s="9">
        <v>0</v>
      </c>
      <c r="U33" s="9">
        <v>5000000</v>
      </c>
      <c r="V33" s="9">
        <v>0</v>
      </c>
      <c r="W33" s="9">
        <v>0</v>
      </c>
      <c r="X33" s="9">
        <v>5000000</v>
      </c>
      <c r="Y33" s="9">
        <v>0</v>
      </c>
      <c r="Z33" s="9">
        <v>0</v>
      </c>
      <c r="AA33" s="9">
        <v>0</v>
      </c>
      <c r="AB33" s="9" t="s">
        <v>54</v>
      </c>
      <c r="AC33" s="9" t="s">
        <v>55</v>
      </c>
      <c r="AD33" s="9" t="s">
        <v>56</v>
      </c>
      <c r="AE33" s="9" t="s">
        <v>56</v>
      </c>
      <c r="AF33" t="s">
        <v>56</v>
      </c>
      <c r="AG33" t="s">
        <v>56</v>
      </c>
      <c r="AH33" t="s">
        <v>57</v>
      </c>
      <c r="AI33">
        <v>1</v>
      </c>
    </row>
    <row r="34" spans="1:35">
      <c r="A34" t="s">
        <v>41</v>
      </c>
      <c r="B34" t="s">
        <v>42</v>
      </c>
      <c r="C34" t="s">
        <v>43</v>
      </c>
      <c r="D34" t="s">
        <v>44</v>
      </c>
      <c r="E34" t="s">
        <v>236</v>
      </c>
      <c r="F34" t="s">
        <v>272</v>
      </c>
      <c r="G34" t="s">
        <v>46</v>
      </c>
      <c r="H34" t="s">
        <v>47</v>
      </c>
      <c r="I34" t="s">
        <v>48</v>
      </c>
      <c r="J34" t="s">
        <v>49</v>
      </c>
      <c r="K34" t="s">
        <v>98</v>
      </c>
      <c r="L34" t="s">
        <v>273</v>
      </c>
      <c r="M34" t="s">
        <v>298</v>
      </c>
      <c r="N34">
        <v>6760</v>
      </c>
      <c r="O34">
        <v>33</v>
      </c>
      <c r="P34" t="s">
        <v>299</v>
      </c>
      <c r="Q34" s="9">
        <v>40000000</v>
      </c>
      <c r="R34" s="9">
        <v>40000000</v>
      </c>
      <c r="S34" s="9">
        <v>18010501</v>
      </c>
      <c r="T34" s="9">
        <v>18010501</v>
      </c>
      <c r="U34" s="9">
        <v>21989499</v>
      </c>
      <c r="V34" s="9">
        <v>18010501</v>
      </c>
      <c r="W34" s="9">
        <v>0</v>
      </c>
      <c r="X34" s="9">
        <v>21989499</v>
      </c>
      <c r="Y34" s="9">
        <v>0</v>
      </c>
      <c r="Z34" s="9">
        <v>18010501</v>
      </c>
      <c r="AA34" s="9">
        <v>0</v>
      </c>
      <c r="AB34" s="9" t="s">
        <v>54</v>
      </c>
      <c r="AC34" s="9" t="s">
        <v>55</v>
      </c>
      <c r="AD34" s="9" t="s">
        <v>56</v>
      </c>
      <c r="AE34" s="9" t="s">
        <v>56</v>
      </c>
      <c r="AF34" t="s">
        <v>56</v>
      </c>
      <c r="AG34" t="s">
        <v>56</v>
      </c>
      <c r="AH34" t="s">
        <v>57</v>
      </c>
      <c r="AI34">
        <v>1</v>
      </c>
    </row>
    <row r="35" spans="1:35">
      <c r="A35" t="s">
        <v>41</v>
      </c>
      <c r="B35" t="s">
        <v>42</v>
      </c>
      <c r="C35" t="s">
        <v>43</v>
      </c>
      <c r="D35" t="s">
        <v>44</v>
      </c>
      <c r="E35" t="s">
        <v>236</v>
      </c>
      <c r="F35" t="s">
        <v>300</v>
      </c>
      <c r="G35" t="s">
        <v>46</v>
      </c>
      <c r="H35" t="s">
        <v>47</v>
      </c>
      <c r="I35" t="s">
        <v>48</v>
      </c>
      <c r="J35" t="s">
        <v>49</v>
      </c>
      <c r="K35" t="s">
        <v>98</v>
      </c>
      <c r="L35" t="s">
        <v>135</v>
      </c>
      <c r="M35" t="s">
        <v>301</v>
      </c>
      <c r="N35">
        <v>6761</v>
      </c>
      <c r="O35">
        <v>34</v>
      </c>
      <c r="P35" t="s">
        <v>302</v>
      </c>
      <c r="Q35" s="9">
        <v>80000000</v>
      </c>
      <c r="R35" s="9">
        <v>80000000</v>
      </c>
      <c r="S35" s="9">
        <v>64859215</v>
      </c>
      <c r="T35" s="9">
        <v>64859215</v>
      </c>
      <c r="U35" s="9">
        <v>15140785</v>
      </c>
      <c r="V35" s="9">
        <v>64859215</v>
      </c>
      <c r="W35" s="9">
        <v>0</v>
      </c>
      <c r="X35" s="9">
        <v>15140785</v>
      </c>
      <c r="Y35" s="9">
        <v>0</v>
      </c>
      <c r="Z35" s="9">
        <v>64859215</v>
      </c>
      <c r="AA35" s="9">
        <v>0</v>
      </c>
      <c r="AB35" s="9" t="s">
        <v>54</v>
      </c>
      <c r="AC35" s="9" t="s">
        <v>55</v>
      </c>
      <c r="AD35" s="9" t="s">
        <v>56</v>
      </c>
      <c r="AE35" s="9" t="s">
        <v>56</v>
      </c>
      <c r="AF35" t="s">
        <v>56</v>
      </c>
      <c r="AG35" t="s">
        <v>56</v>
      </c>
      <c r="AH35" t="s">
        <v>57</v>
      </c>
      <c r="AI35">
        <v>1</v>
      </c>
    </row>
    <row r="36" spans="1:35">
      <c r="A36" t="s">
        <v>41</v>
      </c>
      <c r="B36" t="s">
        <v>42</v>
      </c>
      <c r="C36" t="s">
        <v>43</v>
      </c>
      <c r="D36" t="s">
        <v>44</v>
      </c>
      <c r="E36" t="s">
        <v>236</v>
      </c>
      <c r="F36" t="s">
        <v>303</v>
      </c>
      <c r="G36" t="s">
        <v>46</v>
      </c>
      <c r="H36" t="s">
        <v>47</v>
      </c>
      <c r="I36" t="s">
        <v>48</v>
      </c>
      <c r="J36" t="s">
        <v>49</v>
      </c>
      <c r="K36" t="s">
        <v>98</v>
      </c>
      <c r="L36" t="s">
        <v>304</v>
      </c>
      <c r="M36" t="s">
        <v>305</v>
      </c>
      <c r="N36">
        <v>6762</v>
      </c>
      <c r="O36">
        <v>35</v>
      </c>
      <c r="P36" t="s">
        <v>306</v>
      </c>
      <c r="Q36" s="9">
        <v>50000000</v>
      </c>
      <c r="R36" s="9">
        <v>50000000</v>
      </c>
      <c r="S36" s="9">
        <v>20954801</v>
      </c>
      <c r="T36" s="9">
        <v>20954801</v>
      </c>
      <c r="U36" s="9">
        <v>29045199</v>
      </c>
      <c r="V36" s="9">
        <v>20954801</v>
      </c>
      <c r="W36" s="9">
        <v>0</v>
      </c>
      <c r="X36" s="9">
        <v>29045199</v>
      </c>
      <c r="Y36" s="9">
        <v>0</v>
      </c>
      <c r="Z36" s="9">
        <v>20146082</v>
      </c>
      <c r="AA36" s="9">
        <v>808719</v>
      </c>
      <c r="AB36" s="9" t="s">
        <v>54</v>
      </c>
      <c r="AC36" s="9" t="s">
        <v>55</v>
      </c>
      <c r="AD36" s="9" t="s">
        <v>56</v>
      </c>
      <c r="AE36" s="9" t="s">
        <v>56</v>
      </c>
      <c r="AF36" t="s">
        <v>56</v>
      </c>
      <c r="AG36" t="s">
        <v>56</v>
      </c>
      <c r="AH36" t="s">
        <v>57</v>
      </c>
      <c r="AI36">
        <v>1</v>
      </c>
    </row>
    <row r="37" spans="1:35">
      <c r="A37" t="s">
        <v>41</v>
      </c>
      <c r="B37" t="s">
        <v>42</v>
      </c>
      <c r="C37" t="s">
        <v>43</v>
      </c>
      <c r="D37" t="s">
        <v>44</v>
      </c>
      <c r="E37" t="s">
        <v>236</v>
      </c>
      <c r="F37" t="s">
        <v>307</v>
      </c>
      <c r="G37" t="s">
        <v>46</v>
      </c>
      <c r="H37" t="s">
        <v>47</v>
      </c>
      <c r="I37" t="s">
        <v>48</v>
      </c>
      <c r="J37" t="s">
        <v>49</v>
      </c>
      <c r="K37" t="s">
        <v>98</v>
      </c>
      <c r="L37" t="s">
        <v>308</v>
      </c>
      <c r="M37" t="s">
        <v>309</v>
      </c>
      <c r="N37">
        <v>6763</v>
      </c>
      <c r="O37">
        <v>36</v>
      </c>
      <c r="P37" t="s">
        <v>310</v>
      </c>
      <c r="Q37" s="9">
        <v>4000000</v>
      </c>
      <c r="R37" s="9">
        <v>4000000</v>
      </c>
      <c r="S37" s="9">
        <v>0</v>
      </c>
      <c r="T37" s="9">
        <v>0</v>
      </c>
      <c r="U37" s="9">
        <v>4000000</v>
      </c>
      <c r="V37" s="9">
        <v>0</v>
      </c>
      <c r="W37" s="9">
        <v>0</v>
      </c>
      <c r="X37" s="9">
        <v>4000000</v>
      </c>
      <c r="Y37" s="9">
        <v>0</v>
      </c>
      <c r="Z37" s="9">
        <v>0</v>
      </c>
      <c r="AA37" s="9">
        <v>0</v>
      </c>
      <c r="AB37" s="9" t="s">
        <v>54</v>
      </c>
      <c r="AC37" s="9" t="s">
        <v>55</v>
      </c>
      <c r="AD37" s="9" t="s">
        <v>56</v>
      </c>
      <c r="AE37" s="9" t="s">
        <v>56</v>
      </c>
      <c r="AF37" t="s">
        <v>56</v>
      </c>
      <c r="AG37" t="s">
        <v>56</v>
      </c>
      <c r="AH37" t="s">
        <v>57</v>
      </c>
      <c r="AI37">
        <v>1</v>
      </c>
    </row>
    <row r="38" spans="1:35">
      <c r="A38" t="s">
        <v>41</v>
      </c>
      <c r="B38" t="s">
        <v>42</v>
      </c>
      <c r="C38" t="s">
        <v>43</v>
      </c>
      <c r="D38" t="s">
        <v>44</v>
      </c>
      <c r="E38" t="s">
        <v>236</v>
      </c>
      <c r="F38" t="s">
        <v>307</v>
      </c>
      <c r="G38" t="s">
        <v>46</v>
      </c>
      <c r="H38" t="s">
        <v>47</v>
      </c>
      <c r="I38" t="s">
        <v>48</v>
      </c>
      <c r="J38" t="s">
        <v>49</v>
      </c>
      <c r="K38" t="s">
        <v>98</v>
      </c>
      <c r="L38" t="s">
        <v>308</v>
      </c>
      <c r="M38" t="s">
        <v>445</v>
      </c>
      <c r="N38">
        <v>6764</v>
      </c>
      <c r="O38">
        <v>37</v>
      </c>
      <c r="P38" t="s">
        <v>312</v>
      </c>
      <c r="Q38" s="9">
        <v>2632800</v>
      </c>
      <c r="R38" s="9">
        <v>12632800</v>
      </c>
      <c r="S38" s="9">
        <v>11854282</v>
      </c>
      <c r="T38" s="9">
        <v>11854282</v>
      </c>
      <c r="U38" s="9">
        <v>778518</v>
      </c>
      <c r="V38" s="9">
        <v>11854282</v>
      </c>
      <c r="W38" s="9">
        <v>0</v>
      </c>
      <c r="X38" s="9">
        <v>778518</v>
      </c>
      <c r="Y38" s="9">
        <v>0</v>
      </c>
      <c r="Z38" s="9">
        <v>11854282</v>
      </c>
      <c r="AA38" s="9">
        <v>0</v>
      </c>
      <c r="AB38" s="9" t="s">
        <v>54</v>
      </c>
      <c r="AC38" s="9" t="s">
        <v>55</v>
      </c>
      <c r="AD38" s="9" t="s">
        <v>56</v>
      </c>
      <c r="AE38" s="9" t="s">
        <v>56</v>
      </c>
      <c r="AF38" t="s">
        <v>56</v>
      </c>
      <c r="AG38" t="s">
        <v>56</v>
      </c>
      <c r="AH38" t="s">
        <v>57</v>
      </c>
      <c r="AI38">
        <v>1</v>
      </c>
    </row>
    <row r="39" spans="1:35">
      <c r="A39" t="s">
        <v>41</v>
      </c>
      <c r="B39" t="s">
        <v>42</v>
      </c>
      <c r="C39" t="s">
        <v>43</v>
      </c>
      <c r="D39" t="s">
        <v>149</v>
      </c>
      <c r="E39" t="s">
        <v>264</v>
      </c>
      <c r="F39" t="s">
        <v>313</v>
      </c>
      <c r="G39" t="s">
        <v>46</v>
      </c>
      <c r="H39" t="s">
        <v>47</v>
      </c>
      <c r="I39" t="s">
        <v>48</v>
      </c>
      <c r="J39" t="s">
        <v>152</v>
      </c>
      <c r="K39" t="s">
        <v>153</v>
      </c>
      <c r="L39" t="s">
        <v>314</v>
      </c>
      <c r="M39" t="s">
        <v>446</v>
      </c>
      <c r="N39">
        <v>6765</v>
      </c>
      <c r="O39">
        <v>38</v>
      </c>
      <c r="P39" t="s">
        <v>316</v>
      </c>
      <c r="Q39" s="9">
        <v>381200000</v>
      </c>
      <c r="R39" s="9">
        <v>381200000</v>
      </c>
      <c r="S39" s="9">
        <v>325304020</v>
      </c>
      <c r="T39" s="9">
        <v>325304020</v>
      </c>
      <c r="U39" s="9">
        <v>55895980</v>
      </c>
      <c r="V39" s="9">
        <v>325304020</v>
      </c>
      <c r="W39" s="9">
        <v>0</v>
      </c>
      <c r="X39" s="9">
        <v>55895980</v>
      </c>
      <c r="Y39" s="9">
        <v>0</v>
      </c>
      <c r="Z39" s="9">
        <v>320304020</v>
      </c>
      <c r="AA39" s="9">
        <v>5000000</v>
      </c>
      <c r="AB39" s="9" t="s">
        <v>54</v>
      </c>
      <c r="AC39" s="9" t="s">
        <v>55</v>
      </c>
      <c r="AD39" s="9" t="s">
        <v>56</v>
      </c>
      <c r="AE39" s="9" t="s">
        <v>56</v>
      </c>
      <c r="AF39" t="s">
        <v>56</v>
      </c>
      <c r="AG39" t="s">
        <v>56</v>
      </c>
      <c r="AH39" t="s">
        <v>57</v>
      </c>
      <c r="AI39">
        <v>1</v>
      </c>
    </row>
    <row r="40" spans="1:35">
      <c r="A40" t="s">
        <v>41</v>
      </c>
      <c r="B40" t="s">
        <v>42</v>
      </c>
      <c r="C40" t="s">
        <v>43</v>
      </c>
      <c r="D40" t="s">
        <v>149</v>
      </c>
      <c r="E40" t="s">
        <v>264</v>
      </c>
      <c r="F40" t="s">
        <v>313</v>
      </c>
      <c r="G40" t="s">
        <v>46</v>
      </c>
      <c r="H40" t="s">
        <v>47</v>
      </c>
      <c r="I40" t="s">
        <v>48</v>
      </c>
      <c r="J40" t="s">
        <v>152</v>
      </c>
      <c r="K40" t="s">
        <v>153</v>
      </c>
      <c r="L40" t="s">
        <v>314</v>
      </c>
      <c r="M40" t="s">
        <v>447</v>
      </c>
      <c r="N40">
        <v>6766</v>
      </c>
      <c r="O40">
        <v>39</v>
      </c>
      <c r="P40" t="s">
        <v>318</v>
      </c>
      <c r="Q40" s="9">
        <v>100000000</v>
      </c>
      <c r="R40" s="9">
        <v>100000000</v>
      </c>
      <c r="S40" s="9">
        <v>85718926</v>
      </c>
      <c r="T40" s="9">
        <v>85718926</v>
      </c>
      <c r="U40" s="9">
        <v>14281074</v>
      </c>
      <c r="V40" s="9">
        <v>85718926</v>
      </c>
      <c r="W40" s="9">
        <v>0</v>
      </c>
      <c r="X40" s="9">
        <v>14281074</v>
      </c>
      <c r="Y40" s="9">
        <v>0</v>
      </c>
      <c r="Z40" s="9">
        <v>42710028</v>
      </c>
      <c r="AA40" s="9">
        <v>43008898</v>
      </c>
      <c r="AB40" s="9" t="s">
        <v>54</v>
      </c>
      <c r="AC40" s="9" t="s">
        <v>55</v>
      </c>
      <c r="AD40" s="9" t="s">
        <v>56</v>
      </c>
      <c r="AE40" s="9" t="s">
        <v>56</v>
      </c>
      <c r="AF40" t="s">
        <v>56</v>
      </c>
      <c r="AG40" t="s">
        <v>56</v>
      </c>
      <c r="AH40" t="s">
        <v>57</v>
      </c>
      <c r="AI40">
        <v>1</v>
      </c>
    </row>
    <row r="41" spans="1:35">
      <c r="A41" t="s">
        <v>41</v>
      </c>
      <c r="B41" t="s">
        <v>42</v>
      </c>
      <c r="C41" t="s">
        <v>43</v>
      </c>
      <c r="D41" t="s">
        <v>149</v>
      </c>
      <c r="E41" t="s">
        <v>264</v>
      </c>
      <c r="F41" t="s">
        <v>313</v>
      </c>
      <c r="G41" t="s">
        <v>46</v>
      </c>
      <c r="H41" t="s">
        <v>47</v>
      </c>
      <c r="I41" t="s">
        <v>48</v>
      </c>
      <c r="J41" t="s">
        <v>152</v>
      </c>
      <c r="K41" t="s">
        <v>153</v>
      </c>
      <c r="L41" t="s">
        <v>314</v>
      </c>
      <c r="M41" t="s">
        <v>448</v>
      </c>
      <c r="N41">
        <v>6767</v>
      </c>
      <c r="O41">
        <v>40</v>
      </c>
      <c r="P41" t="s">
        <v>320</v>
      </c>
      <c r="Q41" s="9">
        <v>1400000000</v>
      </c>
      <c r="R41" s="9">
        <v>1400000000</v>
      </c>
      <c r="S41" s="9">
        <v>1078769567</v>
      </c>
      <c r="T41" s="9">
        <v>1078769567</v>
      </c>
      <c r="U41" s="9">
        <v>321230433</v>
      </c>
      <c r="V41" s="9">
        <v>1078769567</v>
      </c>
      <c r="W41" s="9">
        <v>0</v>
      </c>
      <c r="X41" s="9">
        <v>321230433</v>
      </c>
      <c r="Y41" s="9">
        <v>0</v>
      </c>
      <c r="Z41" s="9">
        <v>958175487</v>
      </c>
      <c r="AA41" s="9">
        <v>120594080</v>
      </c>
      <c r="AB41" s="9" t="s">
        <v>54</v>
      </c>
      <c r="AC41" s="9" t="s">
        <v>55</v>
      </c>
      <c r="AD41" s="9" t="s">
        <v>56</v>
      </c>
      <c r="AE41" s="9" t="s">
        <v>56</v>
      </c>
      <c r="AF41" t="s">
        <v>56</v>
      </c>
      <c r="AG41" t="s">
        <v>56</v>
      </c>
      <c r="AH41" t="s">
        <v>57</v>
      </c>
      <c r="AI41">
        <v>1</v>
      </c>
    </row>
    <row r="42" spans="1:35">
      <c r="A42" t="s">
        <v>41</v>
      </c>
      <c r="B42" t="s">
        <v>42</v>
      </c>
      <c r="C42" t="s">
        <v>43</v>
      </c>
      <c r="D42" t="s">
        <v>149</v>
      </c>
      <c r="E42" t="s">
        <v>264</v>
      </c>
      <c r="F42" t="s">
        <v>321</v>
      </c>
      <c r="G42" t="s">
        <v>46</v>
      </c>
      <c r="H42" t="s">
        <v>47</v>
      </c>
      <c r="I42" t="s">
        <v>48</v>
      </c>
      <c r="J42" t="s">
        <v>152</v>
      </c>
      <c r="K42" t="s">
        <v>153</v>
      </c>
      <c r="L42" t="s">
        <v>416</v>
      </c>
      <c r="M42" t="s">
        <v>439</v>
      </c>
      <c r="N42">
        <v>6768</v>
      </c>
      <c r="O42">
        <v>41</v>
      </c>
      <c r="P42" t="s">
        <v>324</v>
      </c>
      <c r="Q42" s="9">
        <v>1218800000</v>
      </c>
      <c r="R42" s="9">
        <v>1218800000</v>
      </c>
      <c r="S42" s="9">
        <v>306739816</v>
      </c>
      <c r="T42" s="9">
        <v>306739816</v>
      </c>
      <c r="U42" s="9">
        <v>912060184</v>
      </c>
      <c r="V42" s="9">
        <v>306739816</v>
      </c>
      <c r="W42" s="9">
        <v>0</v>
      </c>
      <c r="X42" s="9">
        <v>912060184</v>
      </c>
      <c r="Y42" s="9">
        <v>0</v>
      </c>
      <c r="Z42" s="9">
        <v>293305816</v>
      </c>
      <c r="AA42" s="9">
        <v>13434000</v>
      </c>
      <c r="AB42" s="9" t="s">
        <v>54</v>
      </c>
      <c r="AC42" s="9" t="s">
        <v>55</v>
      </c>
      <c r="AD42" s="9" t="s">
        <v>56</v>
      </c>
      <c r="AE42" s="9" t="s">
        <v>56</v>
      </c>
      <c r="AF42" t="s">
        <v>56</v>
      </c>
      <c r="AG42" t="s">
        <v>56</v>
      </c>
      <c r="AH42" t="s">
        <v>57</v>
      </c>
      <c r="AI42">
        <v>1</v>
      </c>
    </row>
    <row r="43" spans="1:35">
      <c r="A43" t="s">
        <v>41</v>
      </c>
      <c r="B43" t="s">
        <v>42</v>
      </c>
      <c r="C43" t="s">
        <v>43</v>
      </c>
      <c r="D43" t="s">
        <v>149</v>
      </c>
      <c r="E43" t="s">
        <v>264</v>
      </c>
      <c r="F43" t="s">
        <v>321</v>
      </c>
      <c r="G43" t="s">
        <v>46</v>
      </c>
      <c r="H43" t="s">
        <v>47</v>
      </c>
      <c r="I43" t="s">
        <v>48</v>
      </c>
      <c r="J43" t="s">
        <v>152</v>
      </c>
      <c r="K43" t="s">
        <v>153</v>
      </c>
      <c r="L43" t="s">
        <v>416</v>
      </c>
      <c r="M43" t="s">
        <v>449</v>
      </c>
      <c r="N43">
        <v>6769</v>
      </c>
      <c r="O43">
        <v>42</v>
      </c>
      <c r="P43" t="s">
        <v>326</v>
      </c>
      <c r="Q43" s="9">
        <v>1150000000</v>
      </c>
      <c r="R43" s="9">
        <v>1150000000</v>
      </c>
      <c r="S43" s="9">
        <v>798066143</v>
      </c>
      <c r="T43" s="9">
        <v>798066143</v>
      </c>
      <c r="U43" s="9">
        <v>351933857</v>
      </c>
      <c r="V43" s="9">
        <v>798066143</v>
      </c>
      <c r="W43" s="9">
        <v>0</v>
      </c>
      <c r="X43" s="9">
        <v>351933857</v>
      </c>
      <c r="Y43" s="9">
        <v>0</v>
      </c>
      <c r="Z43" s="9">
        <v>747101395</v>
      </c>
      <c r="AA43" s="9">
        <v>50964748</v>
      </c>
      <c r="AB43" s="9" t="s">
        <v>54</v>
      </c>
      <c r="AC43" s="9" t="s">
        <v>55</v>
      </c>
      <c r="AD43" s="9" t="s">
        <v>56</v>
      </c>
      <c r="AE43" s="9" t="s">
        <v>56</v>
      </c>
      <c r="AF43" t="s">
        <v>56</v>
      </c>
      <c r="AG43" t="s">
        <v>56</v>
      </c>
      <c r="AH43" t="s">
        <v>57</v>
      </c>
      <c r="AI43">
        <v>1</v>
      </c>
    </row>
    <row r="44" spans="1:35">
      <c r="A44" t="s">
        <v>41</v>
      </c>
      <c r="B44" t="s">
        <v>42</v>
      </c>
      <c r="C44" t="s">
        <v>43</v>
      </c>
      <c r="D44" t="s">
        <v>149</v>
      </c>
      <c r="E44" t="s">
        <v>264</v>
      </c>
      <c r="F44" t="s">
        <v>327</v>
      </c>
      <c r="G44" t="s">
        <v>46</v>
      </c>
      <c r="H44" t="s">
        <v>47</v>
      </c>
      <c r="I44" t="s">
        <v>48</v>
      </c>
      <c r="J44" t="s">
        <v>152</v>
      </c>
      <c r="K44" t="s">
        <v>153</v>
      </c>
      <c r="L44" t="s">
        <v>328</v>
      </c>
      <c r="M44" t="s">
        <v>441</v>
      </c>
      <c r="N44">
        <v>6770</v>
      </c>
      <c r="O44">
        <v>43</v>
      </c>
      <c r="P44" t="s">
        <v>332</v>
      </c>
      <c r="Q44" s="9">
        <v>326199826</v>
      </c>
      <c r="R44" s="9">
        <v>326199826</v>
      </c>
      <c r="S44" s="9">
        <v>308649707</v>
      </c>
      <c r="T44" s="9">
        <v>308649707</v>
      </c>
      <c r="U44" s="9">
        <v>17550119</v>
      </c>
      <c r="V44" s="9">
        <v>308649707</v>
      </c>
      <c r="W44" s="9">
        <v>0</v>
      </c>
      <c r="X44" s="9">
        <v>17550119</v>
      </c>
      <c r="Y44" s="9">
        <v>0</v>
      </c>
      <c r="Z44" s="9">
        <v>308649707</v>
      </c>
      <c r="AA44" s="9">
        <v>0</v>
      </c>
      <c r="AB44" s="9" t="s">
        <v>54</v>
      </c>
      <c r="AC44" s="9" t="s">
        <v>55</v>
      </c>
      <c r="AD44" s="9" t="s">
        <v>56</v>
      </c>
      <c r="AE44" s="9" t="s">
        <v>56</v>
      </c>
      <c r="AF44" t="s">
        <v>56</v>
      </c>
      <c r="AG44" t="s">
        <v>56</v>
      </c>
      <c r="AH44" t="s">
        <v>57</v>
      </c>
      <c r="AI44">
        <v>1</v>
      </c>
    </row>
    <row r="45" spans="1:35">
      <c r="A45" t="s">
        <v>41</v>
      </c>
      <c r="B45" t="s">
        <v>42</v>
      </c>
      <c r="C45" t="s">
        <v>43</v>
      </c>
      <c r="D45" t="s">
        <v>149</v>
      </c>
      <c r="E45" t="s">
        <v>264</v>
      </c>
      <c r="F45" t="s">
        <v>333</v>
      </c>
      <c r="G45" t="s">
        <v>46</v>
      </c>
      <c r="H45" t="s">
        <v>47</v>
      </c>
      <c r="I45" t="s">
        <v>48</v>
      </c>
      <c r="J45" t="s">
        <v>152</v>
      </c>
      <c r="K45" t="s">
        <v>153</v>
      </c>
      <c r="L45" t="s">
        <v>334</v>
      </c>
      <c r="M45" t="s">
        <v>335</v>
      </c>
      <c r="N45">
        <v>6771</v>
      </c>
      <c r="O45">
        <v>44</v>
      </c>
      <c r="P45" t="s">
        <v>336</v>
      </c>
      <c r="Q45" s="9">
        <v>200000000</v>
      </c>
      <c r="R45" s="9">
        <v>200000000</v>
      </c>
      <c r="S45" s="9">
        <v>136743878</v>
      </c>
      <c r="T45" s="9">
        <v>136743878</v>
      </c>
      <c r="U45" s="9">
        <v>63256122</v>
      </c>
      <c r="V45" s="9">
        <v>136743878</v>
      </c>
      <c r="W45" s="9">
        <v>0</v>
      </c>
      <c r="X45" s="9">
        <v>63256122</v>
      </c>
      <c r="Y45" s="9">
        <v>0</v>
      </c>
      <c r="Z45" s="9">
        <v>136743878</v>
      </c>
      <c r="AA45" s="9">
        <v>0</v>
      </c>
      <c r="AB45" s="9" t="s">
        <v>54</v>
      </c>
      <c r="AC45" s="9" t="s">
        <v>55</v>
      </c>
      <c r="AD45" s="9" t="s">
        <v>56</v>
      </c>
      <c r="AE45" s="9" t="s">
        <v>56</v>
      </c>
      <c r="AF45" t="s">
        <v>56</v>
      </c>
      <c r="AG45" t="s">
        <v>56</v>
      </c>
      <c r="AH45" t="s">
        <v>57</v>
      </c>
      <c r="AI45">
        <v>1</v>
      </c>
    </row>
    <row r="46" spans="1:35">
      <c r="A46" t="s">
        <v>41</v>
      </c>
      <c r="B46" t="s">
        <v>42</v>
      </c>
      <c r="C46" t="s">
        <v>43</v>
      </c>
      <c r="D46" t="s">
        <v>149</v>
      </c>
      <c r="E46" t="s">
        <v>264</v>
      </c>
      <c r="F46" t="s">
        <v>337</v>
      </c>
      <c r="G46" t="s">
        <v>46</v>
      </c>
      <c r="H46" t="s">
        <v>47</v>
      </c>
      <c r="I46" t="s">
        <v>48</v>
      </c>
      <c r="J46" t="s">
        <v>152</v>
      </c>
      <c r="K46" t="s">
        <v>153</v>
      </c>
      <c r="L46" t="s">
        <v>338</v>
      </c>
      <c r="M46" t="s">
        <v>450</v>
      </c>
      <c r="N46">
        <v>6772</v>
      </c>
      <c r="O46">
        <v>45</v>
      </c>
      <c r="P46" t="s">
        <v>340</v>
      </c>
      <c r="Q46" s="9">
        <v>250000000</v>
      </c>
      <c r="R46" s="9">
        <v>250000000</v>
      </c>
      <c r="S46" s="9">
        <v>248223292</v>
      </c>
      <c r="T46" s="9">
        <v>248223292</v>
      </c>
      <c r="U46" s="9">
        <v>1776708</v>
      </c>
      <c r="V46" s="9">
        <v>248223292</v>
      </c>
      <c r="W46" s="9">
        <v>0</v>
      </c>
      <c r="X46" s="9">
        <v>1776708</v>
      </c>
      <c r="Y46" s="9">
        <v>0</v>
      </c>
      <c r="Z46" s="9">
        <v>248223292</v>
      </c>
      <c r="AA46" s="9">
        <v>0</v>
      </c>
      <c r="AB46" s="9" t="s">
        <v>54</v>
      </c>
      <c r="AC46" s="9" t="s">
        <v>55</v>
      </c>
      <c r="AD46" s="9" t="s">
        <v>56</v>
      </c>
      <c r="AE46" s="9" t="s">
        <v>56</v>
      </c>
      <c r="AF46" t="s">
        <v>56</v>
      </c>
      <c r="AG46" t="s">
        <v>56</v>
      </c>
      <c r="AH46" t="s">
        <v>57</v>
      </c>
      <c r="AI46">
        <v>1</v>
      </c>
    </row>
    <row r="47" spans="1:35">
      <c r="A47" t="s">
        <v>41</v>
      </c>
      <c r="B47" t="s">
        <v>42</v>
      </c>
      <c r="C47" t="s">
        <v>43</v>
      </c>
      <c r="D47" t="s">
        <v>149</v>
      </c>
      <c r="E47" t="s">
        <v>341</v>
      </c>
      <c r="F47" t="s">
        <v>345</v>
      </c>
      <c r="G47" t="s">
        <v>46</v>
      </c>
      <c r="H47" t="s">
        <v>47</v>
      </c>
      <c r="I47" t="s">
        <v>48</v>
      </c>
      <c r="J47" t="s">
        <v>152</v>
      </c>
      <c r="K47" t="s">
        <v>346</v>
      </c>
      <c r="L47" t="s">
        <v>347</v>
      </c>
      <c r="M47" t="s">
        <v>451</v>
      </c>
      <c r="N47">
        <v>6773</v>
      </c>
      <c r="O47">
        <v>46</v>
      </c>
      <c r="P47" t="s">
        <v>349</v>
      </c>
      <c r="Q47" s="9">
        <v>50000000</v>
      </c>
      <c r="R47" s="9">
        <v>50000000</v>
      </c>
      <c r="S47" s="9">
        <v>19599995</v>
      </c>
      <c r="T47" s="9">
        <v>19599995</v>
      </c>
      <c r="U47" s="9">
        <v>30400005</v>
      </c>
      <c r="V47" s="9">
        <v>19599995</v>
      </c>
      <c r="W47" s="9">
        <v>0</v>
      </c>
      <c r="X47" s="9">
        <v>30400005</v>
      </c>
      <c r="Y47" s="9">
        <v>0</v>
      </c>
      <c r="Z47" s="9">
        <v>19599995</v>
      </c>
      <c r="AA47" s="9">
        <v>0</v>
      </c>
      <c r="AB47" s="9" t="s">
        <v>54</v>
      </c>
      <c r="AC47" s="9" t="s">
        <v>55</v>
      </c>
      <c r="AD47" s="9" t="s">
        <v>56</v>
      </c>
      <c r="AE47" s="9" t="s">
        <v>56</v>
      </c>
      <c r="AF47" t="s">
        <v>56</v>
      </c>
      <c r="AG47" t="s">
        <v>56</v>
      </c>
      <c r="AH47" t="s">
        <v>57</v>
      </c>
      <c r="AI47">
        <v>1</v>
      </c>
    </row>
    <row r="48" spans="1:35">
      <c r="A48" t="s">
        <v>41</v>
      </c>
      <c r="B48" t="s">
        <v>42</v>
      </c>
      <c r="C48" t="s">
        <v>43</v>
      </c>
      <c r="D48" t="s">
        <v>149</v>
      </c>
      <c r="E48" t="s">
        <v>350</v>
      </c>
      <c r="F48" t="s">
        <v>350</v>
      </c>
      <c r="G48" t="s">
        <v>46</v>
      </c>
      <c r="H48" t="s">
        <v>47</v>
      </c>
      <c r="I48" t="s">
        <v>48</v>
      </c>
      <c r="J48" t="s">
        <v>152</v>
      </c>
      <c r="K48" t="s">
        <v>351</v>
      </c>
      <c r="L48" t="s">
        <v>352</v>
      </c>
      <c r="M48" t="s">
        <v>452</v>
      </c>
      <c r="N48">
        <v>6774</v>
      </c>
      <c r="O48">
        <v>47</v>
      </c>
      <c r="P48" t="s">
        <v>354</v>
      </c>
      <c r="Q48" s="9">
        <v>10000000</v>
      </c>
      <c r="R48" s="9">
        <v>10000000</v>
      </c>
      <c r="S48" s="9">
        <v>10000000</v>
      </c>
      <c r="T48" s="9">
        <v>10000000</v>
      </c>
      <c r="U48" s="9">
        <v>0</v>
      </c>
      <c r="V48" s="9">
        <v>10000000</v>
      </c>
      <c r="W48" s="9">
        <v>0</v>
      </c>
      <c r="X48" s="9">
        <v>0</v>
      </c>
      <c r="Y48" s="9">
        <v>0</v>
      </c>
      <c r="Z48" s="9">
        <v>10000000</v>
      </c>
      <c r="AA48" s="9">
        <v>0</v>
      </c>
      <c r="AB48" s="9" t="s">
        <v>54</v>
      </c>
      <c r="AC48" s="9" t="s">
        <v>55</v>
      </c>
      <c r="AD48" s="9" t="s">
        <v>56</v>
      </c>
      <c r="AE48" s="9" t="s">
        <v>56</v>
      </c>
      <c r="AF48" t="s">
        <v>56</v>
      </c>
      <c r="AG48" t="s">
        <v>56</v>
      </c>
      <c r="AH48" t="s">
        <v>57</v>
      </c>
      <c r="AI48">
        <v>1</v>
      </c>
    </row>
    <row r="49" spans="1:35">
      <c r="A49" t="s">
        <v>41</v>
      </c>
      <c r="B49" t="s">
        <v>42</v>
      </c>
      <c r="C49" t="s">
        <v>43</v>
      </c>
      <c r="D49" t="s">
        <v>149</v>
      </c>
      <c r="E49" t="s">
        <v>350</v>
      </c>
      <c r="F49" t="s">
        <v>350</v>
      </c>
      <c r="G49" t="s">
        <v>46</v>
      </c>
      <c r="H49" t="s">
        <v>47</v>
      </c>
      <c r="I49" t="s">
        <v>48</v>
      </c>
      <c r="J49" t="s">
        <v>152</v>
      </c>
      <c r="K49" t="s">
        <v>351</v>
      </c>
      <c r="L49" t="s">
        <v>352</v>
      </c>
      <c r="M49" t="s">
        <v>406</v>
      </c>
      <c r="N49">
        <v>6775</v>
      </c>
      <c r="O49">
        <v>48</v>
      </c>
      <c r="P49" t="s">
        <v>356</v>
      </c>
      <c r="Q49" s="9">
        <v>50000000</v>
      </c>
      <c r="R49" s="9">
        <v>50000000</v>
      </c>
      <c r="S49" s="9">
        <v>20183158</v>
      </c>
      <c r="T49" s="9">
        <v>20183158</v>
      </c>
      <c r="U49" s="9">
        <v>29816842</v>
      </c>
      <c r="V49" s="9">
        <v>20183158</v>
      </c>
      <c r="W49" s="9">
        <v>0</v>
      </c>
      <c r="X49" s="9">
        <v>29816842</v>
      </c>
      <c r="Y49" s="9">
        <v>0</v>
      </c>
      <c r="Z49" s="9">
        <v>20183158</v>
      </c>
      <c r="AA49" s="9">
        <v>0</v>
      </c>
      <c r="AB49" s="9" t="s">
        <v>54</v>
      </c>
      <c r="AC49" s="9" t="s">
        <v>55</v>
      </c>
      <c r="AD49" s="9" t="s">
        <v>56</v>
      </c>
      <c r="AE49" s="9" t="s">
        <v>56</v>
      </c>
      <c r="AF49" t="s">
        <v>56</v>
      </c>
      <c r="AG49" t="s">
        <v>56</v>
      </c>
      <c r="AH49" t="s">
        <v>57</v>
      </c>
      <c r="AI49">
        <v>1</v>
      </c>
    </row>
    <row r="50" spans="1:35">
      <c r="A50" t="s">
        <v>41</v>
      </c>
      <c r="B50" t="s">
        <v>42</v>
      </c>
      <c r="C50" t="s">
        <v>43</v>
      </c>
      <c r="D50" t="s">
        <v>149</v>
      </c>
      <c r="E50" t="s">
        <v>350</v>
      </c>
      <c r="F50" t="s">
        <v>357</v>
      </c>
      <c r="G50" t="s">
        <v>46</v>
      </c>
      <c r="H50" t="s">
        <v>47</v>
      </c>
      <c r="I50" t="s">
        <v>48</v>
      </c>
      <c r="J50" t="s">
        <v>152</v>
      </c>
      <c r="K50" t="s">
        <v>351</v>
      </c>
      <c r="L50" t="s">
        <v>358</v>
      </c>
      <c r="M50" t="s">
        <v>453</v>
      </c>
      <c r="N50">
        <v>6776</v>
      </c>
      <c r="O50">
        <v>49</v>
      </c>
      <c r="P50" t="s">
        <v>360</v>
      </c>
      <c r="Q50" s="9">
        <v>100000000</v>
      </c>
      <c r="R50" s="9">
        <v>100000000</v>
      </c>
      <c r="S50" s="9">
        <v>99572096</v>
      </c>
      <c r="T50" s="9">
        <v>99572096</v>
      </c>
      <c r="U50" s="9">
        <v>427904</v>
      </c>
      <c r="V50" s="9">
        <v>99572096</v>
      </c>
      <c r="W50" s="9">
        <v>0</v>
      </c>
      <c r="X50" s="9">
        <v>427904</v>
      </c>
      <c r="Y50" s="9">
        <v>0</v>
      </c>
      <c r="Z50" s="9">
        <v>47572096</v>
      </c>
      <c r="AA50" s="9">
        <v>52000000</v>
      </c>
      <c r="AB50" s="9" t="s">
        <v>54</v>
      </c>
      <c r="AC50" s="9" t="s">
        <v>55</v>
      </c>
      <c r="AD50" s="9" t="s">
        <v>56</v>
      </c>
      <c r="AE50" s="9" t="s">
        <v>56</v>
      </c>
      <c r="AF50" t="s">
        <v>56</v>
      </c>
      <c r="AG50" t="s">
        <v>56</v>
      </c>
      <c r="AH50" t="s">
        <v>57</v>
      </c>
      <c r="AI50">
        <v>1</v>
      </c>
    </row>
    <row r="51" spans="1:35">
      <c r="A51" t="s">
        <v>41</v>
      </c>
      <c r="B51" t="s">
        <v>42</v>
      </c>
      <c r="C51" t="s">
        <v>386</v>
      </c>
      <c r="D51" t="s">
        <v>149</v>
      </c>
      <c r="E51" t="s">
        <v>350</v>
      </c>
      <c r="F51" t="s">
        <v>350</v>
      </c>
      <c r="G51" t="s">
        <v>46</v>
      </c>
      <c r="H51" t="s">
        <v>47</v>
      </c>
      <c r="I51" t="s">
        <v>387</v>
      </c>
      <c r="J51" t="s">
        <v>152</v>
      </c>
      <c r="K51" t="s">
        <v>351</v>
      </c>
      <c r="L51" t="s">
        <v>352</v>
      </c>
      <c r="M51" t="s">
        <v>406</v>
      </c>
      <c r="N51">
        <v>6777</v>
      </c>
      <c r="O51">
        <v>50</v>
      </c>
      <c r="P51" t="s">
        <v>426</v>
      </c>
      <c r="Q51" s="9">
        <v>3000000</v>
      </c>
      <c r="R51" s="9">
        <v>3000000</v>
      </c>
      <c r="S51" s="9">
        <v>396551</v>
      </c>
      <c r="T51" s="9">
        <v>396551</v>
      </c>
      <c r="U51" s="9">
        <v>2603449</v>
      </c>
      <c r="V51" s="9">
        <v>396551</v>
      </c>
      <c r="W51" s="9">
        <v>0</v>
      </c>
      <c r="X51" s="9">
        <v>2603449</v>
      </c>
      <c r="Y51" s="9">
        <v>0</v>
      </c>
      <c r="Z51" s="9">
        <v>396551</v>
      </c>
      <c r="AA51" s="9">
        <v>0</v>
      </c>
      <c r="AB51" s="9" t="s">
        <v>54</v>
      </c>
      <c r="AC51" s="9" t="s">
        <v>55</v>
      </c>
      <c r="AD51" s="9" t="s">
        <v>56</v>
      </c>
      <c r="AE51" s="9" t="s">
        <v>56</v>
      </c>
      <c r="AF51" t="s">
        <v>56</v>
      </c>
      <c r="AG51" t="s">
        <v>56</v>
      </c>
      <c r="AH51" t="s">
        <v>57</v>
      </c>
      <c r="AI51">
        <v>1</v>
      </c>
    </row>
    <row r="52" spans="1:35">
      <c r="A52" t="s">
        <v>41</v>
      </c>
      <c r="B52" t="s">
        <v>42</v>
      </c>
      <c r="C52" t="s">
        <v>429</v>
      </c>
      <c r="D52" t="s">
        <v>149</v>
      </c>
      <c r="E52" t="s">
        <v>264</v>
      </c>
      <c r="F52" t="s">
        <v>313</v>
      </c>
      <c r="G52" t="s">
        <v>46</v>
      </c>
      <c r="H52" t="s">
        <v>47</v>
      </c>
      <c r="I52" t="s">
        <v>430</v>
      </c>
      <c r="J52" t="s">
        <v>152</v>
      </c>
      <c r="K52" t="s">
        <v>153</v>
      </c>
      <c r="L52" t="s">
        <v>314</v>
      </c>
      <c r="M52" t="s">
        <v>446</v>
      </c>
      <c r="N52">
        <v>6778</v>
      </c>
      <c r="O52">
        <v>51</v>
      </c>
      <c r="P52" t="s">
        <v>431</v>
      </c>
      <c r="Q52" s="9">
        <v>868800000</v>
      </c>
      <c r="R52" s="9">
        <v>868800000</v>
      </c>
      <c r="S52" s="9">
        <v>800908795</v>
      </c>
      <c r="T52" s="9">
        <v>800908795</v>
      </c>
      <c r="U52" s="9">
        <v>67891205</v>
      </c>
      <c r="V52" s="9">
        <v>800908795</v>
      </c>
      <c r="W52" s="9">
        <v>0</v>
      </c>
      <c r="X52" s="9">
        <v>67891205</v>
      </c>
      <c r="Y52" s="9">
        <v>0</v>
      </c>
      <c r="Z52" s="9">
        <v>784838795</v>
      </c>
      <c r="AA52" s="9">
        <v>16070000</v>
      </c>
      <c r="AB52" s="9" t="s">
        <v>54</v>
      </c>
      <c r="AC52" s="9" t="s">
        <v>55</v>
      </c>
      <c r="AD52" s="9" t="s">
        <v>56</v>
      </c>
      <c r="AE52" s="9" t="s">
        <v>56</v>
      </c>
      <c r="AF52" t="s">
        <v>56</v>
      </c>
      <c r="AG52" t="s">
        <v>56</v>
      </c>
      <c r="AH52" t="s">
        <v>57</v>
      </c>
      <c r="AI52">
        <v>1</v>
      </c>
    </row>
    <row r="53" spans="1:35">
      <c r="A53" t="s">
        <v>41</v>
      </c>
      <c r="B53" t="s">
        <v>42</v>
      </c>
      <c r="C53" t="s">
        <v>182</v>
      </c>
      <c r="D53" t="s">
        <v>149</v>
      </c>
      <c r="E53" t="s">
        <v>264</v>
      </c>
      <c r="F53" t="s">
        <v>327</v>
      </c>
      <c r="G53" t="s">
        <v>46</v>
      </c>
      <c r="H53" t="s">
        <v>47</v>
      </c>
      <c r="I53" t="s">
        <v>432</v>
      </c>
      <c r="J53" t="s">
        <v>152</v>
      </c>
      <c r="K53" t="s">
        <v>153</v>
      </c>
      <c r="L53" t="s">
        <v>328</v>
      </c>
      <c r="M53" t="s">
        <v>441</v>
      </c>
      <c r="N53">
        <v>6779</v>
      </c>
      <c r="O53">
        <v>52</v>
      </c>
      <c r="P53" t="s">
        <v>369</v>
      </c>
      <c r="Q53" s="9">
        <v>2864601802</v>
      </c>
      <c r="R53" s="9">
        <v>3151417344</v>
      </c>
      <c r="S53" s="9">
        <v>0</v>
      </c>
      <c r="T53" s="9">
        <v>0</v>
      </c>
      <c r="U53" s="9">
        <v>3151417344</v>
      </c>
      <c r="V53" s="9">
        <v>0</v>
      </c>
      <c r="W53" s="9">
        <v>0</v>
      </c>
      <c r="X53" s="9">
        <v>3151417344</v>
      </c>
      <c r="Y53" s="9">
        <v>0</v>
      </c>
      <c r="Z53" s="9">
        <v>0</v>
      </c>
      <c r="AA53" s="9">
        <v>0</v>
      </c>
      <c r="AB53" s="9" t="s">
        <v>54</v>
      </c>
      <c r="AC53" s="9" t="s">
        <v>55</v>
      </c>
      <c r="AD53" s="9" t="s">
        <v>56</v>
      </c>
      <c r="AE53" s="9" t="s">
        <v>56</v>
      </c>
      <c r="AF53" t="s">
        <v>56</v>
      </c>
      <c r="AG53" t="s">
        <v>56</v>
      </c>
      <c r="AH53" t="s">
        <v>57</v>
      </c>
      <c r="AI53">
        <v>1</v>
      </c>
    </row>
    <row r="54" spans="1:35">
      <c r="A54" t="s">
        <v>41</v>
      </c>
      <c r="B54" t="s">
        <v>186</v>
      </c>
      <c r="C54" t="s">
        <v>386</v>
      </c>
      <c r="D54" t="s">
        <v>149</v>
      </c>
      <c r="E54" t="s">
        <v>350</v>
      </c>
      <c r="F54" t="s">
        <v>350</v>
      </c>
      <c r="G54" t="s">
        <v>46</v>
      </c>
      <c r="H54" t="s">
        <v>188</v>
      </c>
      <c r="I54" t="s">
        <v>387</v>
      </c>
      <c r="J54" t="s">
        <v>152</v>
      </c>
      <c r="K54" t="s">
        <v>351</v>
      </c>
      <c r="L54" t="s">
        <v>352</v>
      </c>
      <c r="M54" t="s">
        <v>406</v>
      </c>
      <c r="N54">
        <v>6826</v>
      </c>
      <c r="O54">
        <v>58</v>
      </c>
      <c r="P54" t="s">
        <v>407</v>
      </c>
      <c r="Q54" s="9">
        <v>0</v>
      </c>
      <c r="R54" s="9">
        <v>67923002</v>
      </c>
      <c r="S54" s="9">
        <v>0</v>
      </c>
      <c r="T54" s="9">
        <v>0</v>
      </c>
      <c r="U54" s="9">
        <v>67923002</v>
      </c>
      <c r="V54" s="9">
        <v>0</v>
      </c>
      <c r="W54" s="9">
        <v>0</v>
      </c>
      <c r="X54" s="9">
        <v>67923002</v>
      </c>
      <c r="Y54" s="9">
        <v>0</v>
      </c>
      <c r="Z54" s="9">
        <v>0</v>
      </c>
      <c r="AA54" s="9">
        <v>0</v>
      </c>
      <c r="AB54" s="9" t="s">
        <v>54</v>
      </c>
      <c r="AC54" s="9" t="s">
        <v>55</v>
      </c>
      <c r="AD54" s="9" t="s">
        <v>56</v>
      </c>
      <c r="AE54" s="9" t="s">
        <v>56</v>
      </c>
      <c r="AF54" t="s">
        <v>56</v>
      </c>
      <c r="AG54" t="s">
        <v>56</v>
      </c>
      <c r="AH54" t="s">
        <v>57</v>
      </c>
      <c r="AI54">
        <v>1</v>
      </c>
    </row>
    <row r="55" spans="1:35">
      <c r="A55" t="s">
        <v>41</v>
      </c>
      <c r="B55" t="s">
        <v>186</v>
      </c>
      <c r="C55" t="s">
        <v>396</v>
      </c>
      <c r="D55" t="s">
        <v>149</v>
      </c>
      <c r="E55" t="s">
        <v>264</v>
      </c>
      <c r="F55" t="s">
        <v>321</v>
      </c>
      <c r="G55" t="s">
        <v>46</v>
      </c>
      <c r="H55" t="s">
        <v>188</v>
      </c>
      <c r="I55" t="s">
        <v>428</v>
      </c>
      <c r="J55" t="s">
        <v>152</v>
      </c>
      <c r="K55" t="s">
        <v>153</v>
      </c>
      <c r="L55" t="s">
        <v>416</v>
      </c>
      <c r="M55" t="s">
        <v>439</v>
      </c>
      <c r="N55">
        <v>6821</v>
      </c>
      <c r="O55">
        <v>55</v>
      </c>
      <c r="P55" t="s">
        <v>434</v>
      </c>
      <c r="Q55" s="9">
        <v>0</v>
      </c>
      <c r="R55" s="9">
        <v>23077682</v>
      </c>
      <c r="S55" s="9">
        <v>23077682</v>
      </c>
      <c r="T55" s="9">
        <v>23077682</v>
      </c>
      <c r="U55" s="9">
        <v>0</v>
      </c>
      <c r="V55" s="9">
        <v>23077682</v>
      </c>
      <c r="W55" s="9">
        <v>0</v>
      </c>
      <c r="X55" s="9">
        <v>0</v>
      </c>
      <c r="Y55" s="9">
        <v>0</v>
      </c>
      <c r="Z55" s="9">
        <v>23077682</v>
      </c>
      <c r="AA55" s="9">
        <v>0</v>
      </c>
      <c r="AB55" s="9" t="s">
        <v>54</v>
      </c>
      <c r="AC55" s="9" t="s">
        <v>55</v>
      </c>
      <c r="AD55" s="9" t="s">
        <v>56</v>
      </c>
      <c r="AE55" s="9" t="s">
        <v>56</v>
      </c>
      <c r="AF55" t="s">
        <v>56</v>
      </c>
      <c r="AG55" t="s">
        <v>56</v>
      </c>
      <c r="AH55" t="s">
        <v>57</v>
      </c>
      <c r="AI55">
        <v>1</v>
      </c>
    </row>
    <row r="56" spans="1:35">
      <c r="A56" t="s">
        <v>41</v>
      </c>
      <c r="B56" t="s">
        <v>186</v>
      </c>
      <c r="C56" t="s">
        <v>429</v>
      </c>
      <c r="D56" t="s">
        <v>149</v>
      </c>
      <c r="E56" t="s">
        <v>264</v>
      </c>
      <c r="F56" t="s">
        <v>313</v>
      </c>
      <c r="G56" t="s">
        <v>46</v>
      </c>
      <c r="H56" t="s">
        <v>188</v>
      </c>
      <c r="I56" t="s">
        <v>430</v>
      </c>
      <c r="J56" t="s">
        <v>152</v>
      </c>
      <c r="K56" t="s">
        <v>153</v>
      </c>
      <c r="L56" t="s">
        <v>314</v>
      </c>
      <c r="M56" t="s">
        <v>446</v>
      </c>
      <c r="N56">
        <v>6822</v>
      </c>
      <c r="O56">
        <v>56</v>
      </c>
      <c r="P56" t="s">
        <v>438</v>
      </c>
      <c r="Q56" s="9">
        <v>0</v>
      </c>
      <c r="R56" s="9">
        <v>564365</v>
      </c>
      <c r="S56" s="9">
        <v>564365</v>
      </c>
      <c r="T56" s="9">
        <v>564365</v>
      </c>
      <c r="U56" s="9">
        <v>0</v>
      </c>
      <c r="V56" s="9">
        <v>564365</v>
      </c>
      <c r="W56" s="9">
        <v>0</v>
      </c>
      <c r="X56" s="9">
        <v>0</v>
      </c>
      <c r="Y56" s="9">
        <v>0</v>
      </c>
      <c r="Z56" s="9">
        <v>564365</v>
      </c>
      <c r="AA56" s="9">
        <v>0</v>
      </c>
      <c r="AB56" s="9" t="s">
        <v>54</v>
      </c>
      <c r="AC56" s="9" t="s">
        <v>55</v>
      </c>
      <c r="AD56" s="9" t="s">
        <v>56</v>
      </c>
      <c r="AE56" s="9" t="s">
        <v>56</v>
      </c>
      <c r="AF56" t="s">
        <v>56</v>
      </c>
      <c r="AG56" t="s">
        <v>56</v>
      </c>
      <c r="AH56" t="s">
        <v>57</v>
      </c>
      <c r="AI56">
        <v>1</v>
      </c>
    </row>
    <row r="57" spans="1:35">
      <c r="A57" t="s">
        <v>41</v>
      </c>
      <c r="B57" t="s">
        <v>186</v>
      </c>
      <c r="C57" t="s">
        <v>182</v>
      </c>
      <c r="D57" t="s">
        <v>149</v>
      </c>
      <c r="E57" t="s">
        <v>264</v>
      </c>
      <c r="F57" t="s">
        <v>327</v>
      </c>
      <c r="G57" t="s">
        <v>46</v>
      </c>
      <c r="H57" t="s">
        <v>188</v>
      </c>
      <c r="I57" t="s">
        <v>432</v>
      </c>
      <c r="J57" t="s">
        <v>152</v>
      </c>
      <c r="K57" t="s">
        <v>153</v>
      </c>
      <c r="L57" t="s">
        <v>328</v>
      </c>
      <c r="M57" t="s">
        <v>441</v>
      </c>
      <c r="N57">
        <v>6823</v>
      </c>
      <c r="O57">
        <v>57</v>
      </c>
      <c r="P57" t="s">
        <v>380</v>
      </c>
      <c r="Q57" s="9">
        <v>0</v>
      </c>
      <c r="R57" s="9">
        <v>1268364443</v>
      </c>
      <c r="S57" s="9">
        <v>1229026936</v>
      </c>
      <c r="T57" s="9">
        <v>1229026936</v>
      </c>
      <c r="U57" s="9">
        <v>39337507</v>
      </c>
      <c r="V57" s="9">
        <v>1229026936</v>
      </c>
      <c r="W57" s="9">
        <v>0</v>
      </c>
      <c r="X57" s="9">
        <v>39337507</v>
      </c>
      <c r="Y57" s="9">
        <v>0</v>
      </c>
      <c r="Z57" s="9">
        <v>886621419</v>
      </c>
      <c r="AA57" s="9">
        <v>342405517</v>
      </c>
      <c r="AB57" s="9" t="s">
        <v>54</v>
      </c>
      <c r="AC57" s="9" t="s">
        <v>55</v>
      </c>
      <c r="AD57" s="9" t="s">
        <v>56</v>
      </c>
      <c r="AE57" s="9" t="s">
        <v>56</v>
      </c>
      <c r="AF57" t="s">
        <v>56</v>
      </c>
      <c r="AG57" t="s">
        <v>56</v>
      </c>
      <c r="AH57" t="s">
        <v>57</v>
      </c>
      <c r="AI57">
        <v>1</v>
      </c>
    </row>
    <row r="58" spans="1:35">
      <c r="A58" t="s">
        <v>41</v>
      </c>
      <c r="B58" t="s">
        <v>216</v>
      </c>
      <c r="C58" t="s">
        <v>43</v>
      </c>
      <c r="D58" t="s">
        <v>44</v>
      </c>
      <c r="E58" t="s">
        <v>222</v>
      </c>
      <c r="F58" t="s">
        <v>240</v>
      </c>
      <c r="G58" t="s">
        <v>46</v>
      </c>
      <c r="H58" t="s">
        <v>217</v>
      </c>
      <c r="I58" t="s">
        <v>48</v>
      </c>
      <c r="J58" t="s">
        <v>49</v>
      </c>
      <c r="K58" t="s">
        <v>50</v>
      </c>
      <c r="L58" t="s">
        <v>241</v>
      </c>
      <c r="M58" t="s">
        <v>244</v>
      </c>
      <c r="N58">
        <v>6815</v>
      </c>
      <c r="O58">
        <v>53</v>
      </c>
      <c r="P58" t="s">
        <v>408</v>
      </c>
      <c r="Q58" s="9">
        <v>0</v>
      </c>
      <c r="R58" s="9">
        <v>113694688</v>
      </c>
      <c r="S58" s="9">
        <v>113034699</v>
      </c>
      <c r="T58" s="9">
        <v>113034699</v>
      </c>
      <c r="U58" s="9">
        <v>659989</v>
      </c>
      <c r="V58" s="9">
        <v>113034699</v>
      </c>
      <c r="W58" s="9">
        <v>0</v>
      </c>
      <c r="X58" s="9">
        <v>659989</v>
      </c>
      <c r="Y58" s="9">
        <v>0</v>
      </c>
      <c r="Z58" s="9">
        <v>113034699</v>
      </c>
      <c r="AA58" s="9">
        <v>0</v>
      </c>
      <c r="AB58" s="9" t="s">
        <v>54</v>
      </c>
      <c r="AC58" s="9" t="s">
        <v>55</v>
      </c>
      <c r="AD58" s="9" t="s">
        <v>56</v>
      </c>
      <c r="AE58" s="9" t="s">
        <v>56</v>
      </c>
      <c r="AF58" t="s">
        <v>56</v>
      </c>
      <c r="AG58" t="s">
        <v>56</v>
      </c>
      <c r="AH58" t="s">
        <v>57</v>
      </c>
      <c r="AI58">
        <v>1</v>
      </c>
    </row>
    <row r="59" spans="1:35">
      <c r="A59" t="s">
        <v>41</v>
      </c>
      <c r="B59" t="s">
        <v>216</v>
      </c>
      <c r="C59" t="s">
        <v>43</v>
      </c>
      <c r="D59" t="s">
        <v>149</v>
      </c>
      <c r="E59" t="s">
        <v>264</v>
      </c>
      <c r="F59" t="s">
        <v>327</v>
      </c>
      <c r="G59" t="s">
        <v>46</v>
      </c>
      <c r="H59" t="s">
        <v>217</v>
      </c>
      <c r="I59" t="s">
        <v>48</v>
      </c>
      <c r="J59" t="s">
        <v>152</v>
      </c>
      <c r="K59" t="s">
        <v>153</v>
      </c>
      <c r="L59" t="s">
        <v>328</v>
      </c>
      <c r="M59" t="s">
        <v>441</v>
      </c>
      <c r="N59">
        <v>6816</v>
      </c>
      <c r="O59">
        <v>54</v>
      </c>
      <c r="P59" t="s">
        <v>454</v>
      </c>
      <c r="Q59" s="9">
        <v>0</v>
      </c>
      <c r="R59" s="9">
        <v>300000000</v>
      </c>
      <c r="S59" s="9">
        <v>300000000</v>
      </c>
      <c r="T59" s="9">
        <v>300000000</v>
      </c>
      <c r="U59" s="9">
        <v>0</v>
      </c>
      <c r="V59" s="9">
        <v>300000000</v>
      </c>
      <c r="W59" s="9">
        <v>0</v>
      </c>
      <c r="X59" s="9">
        <v>0</v>
      </c>
      <c r="Y59" s="9">
        <v>0</v>
      </c>
      <c r="Z59" s="9">
        <v>300000000</v>
      </c>
      <c r="AA59" s="9">
        <v>0</v>
      </c>
      <c r="AB59" s="9" t="s">
        <v>54</v>
      </c>
      <c r="AC59" s="9" t="s">
        <v>55</v>
      </c>
      <c r="AD59" s="9" t="s">
        <v>56</v>
      </c>
      <c r="AE59" s="9" t="s">
        <v>56</v>
      </c>
      <c r="AF59" t="s">
        <v>56</v>
      </c>
      <c r="AG59" t="s">
        <v>56</v>
      </c>
      <c r="AH59" t="s">
        <v>57</v>
      </c>
      <c r="AI59">
        <v>1</v>
      </c>
    </row>
    <row r="61" spans="1:35">
      <c r="Q61" s="45">
        <f>SUM(Q2:Q60)</f>
        <v>14596601628</v>
      </c>
      <c r="R61" s="45">
        <f t="shared" ref="R61:AA61" si="0">SUM(R2:R60)</f>
        <v>16657041350</v>
      </c>
      <c r="S61" s="45">
        <f t="shared" si="0"/>
        <v>10514836808</v>
      </c>
      <c r="T61" s="45">
        <f t="shared" si="0"/>
        <v>10514836808</v>
      </c>
      <c r="U61" s="45">
        <f t="shared" si="0"/>
        <v>6142204542</v>
      </c>
      <c r="V61" s="45">
        <f t="shared" si="0"/>
        <v>10514836808</v>
      </c>
      <c r="W61" s="45">
        <f t="shared" si="0"/>
        <v>0</v>
      </c>
      <c r="X61" s="45">
        <f t="shared" si="0"/>
        <v>6142204542</v>
      </c>
      <c r="Y61" s="45">
        <f t="shared" si="0"/>
        <v>0</v>
      </c>
      <c r="Z61" s="45">
        <f t="shared" si="0"/>
        <v>9870550846</v>
      </c>
      <c r="AA61" s="45">
        <f t="shared" si="0"/>
        <v>644285962</v>
      </c>
    </row>
    <row r="63" spans="1:35">
      <c r="V63" s="9">
        <f>V8+V9</f>
        <v>679813115</v>
      </c>
    </row>
    <row r="65" spans="13:22">
      <c r="M65" s="35" t="s">
        <v>708</v>
      </c>
      <c r="R65" s="45">
        <f>SUBTOTAL(9,R52:R56)</f>
        <v>4111782393</v>
      </c>
      <c r="V65" s="45">
        <f>SUBTOTAL(9,V52:V56)</f>
        <v>824550842</v>
      </c>
    </row>
  </sheetData>
  <autoFilter ref="A1:AI59" xr:uid="{EA032657-12D2-458E-AD9E-F1A653D7D32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210F8-5A69-4D9D-A412-6E14C93B80DA}">
  <sheetPr filterMode="1"/>
  <dimension ref="A1:V25"/>
  <sheetViews>
    <sheetView workbookViewId="0">
      <pane xSplit="4" ySplit="1" topLeftCell="E20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5" max="13" width="14.7109375" style="9" customWidth="1"/>
    <col min="14" max="14" width="11.5703125" style="9"/>
  </cols>
  <sheetData>
    <row r="1" spans="1:22">
      <c r="A1" t="s">
        <v>20</v>
      </c>
      <c r="B1" t="s">
        <v>21</v>
      </c>
      <c r="C1" t="s">
        <v>688</v>
      </c>
      <c r="D1" t="s">
        <v>750</v>
      </c>
      <c r="E1" s="9" t="s">
        <v>751</v>
      </c>
      <c r="F1" s="9" t="s">
        <v>752</v>
      </c>
      <c r="G1" s="9" t="s">
        <v>753</v>
      </c>
      <c r="H1" s="9" t="s">
        <v>712</v>
      </c>
      <c r="I1" s="9" t="s">
        <v>711</v>
      </c>
      <c r="J1" s="9" t="s">
        <v>29</v>
      </c>
      <c r="K1" s="9" t="s">
        <v>757</v>
      </c>
      <c r="L1" s="9" t="s">
        <v>1327</v>
      </c>
      <c r="M1" s="9" t="s">
        <v>759</v>
      </c>
      <c r="N1" s="9" t="s">
        <v>1328</v>
      </c>
      <c r="O1" t="s">
        <v>1329</v>
      </c>
      <c r="P1" t="s">
        <v>1330</v>
      </c>
      <c r="Q1" t="s">
        <v>37</v>
      </c>
      <c r="R1" t="s">
        <v>38</v>
      </c>
      <c r="S1" t="s">
        <v>1331</v>
      </c>
      <c r="T1" t="s">
        <v>1332</v>
      </c>
      <c r="U1" t="s">
        <v>1333</v>
      </c>
      <c r="V1" t="s">
        <v>1334</v>
      </c>
    </row>
    <row r="2" spans="1:22" hidden="1">
      <c r="A2">
        <v>1</v>
      </c>
      <c r="B2" t="s">
        <v>1374</v>
      </c>
      <c r="C2" t="s">
        <v>1480</v>
      </c>
      <c r="D2">
        <v>2017</v>
      </c>
      <c r="E2" s="9">
        <v>130846500</v>
      </c>
      <c r="F2" s="9">
        <v>201629324</v>
      </c>
      <c r="G2" s="9">
        <v>189035340</v>
      </c>
      <c r="I2" s="9">
        <f>G2-H2</f>
        <v>189035340</v>
      </c>
      <c r="J2" s="9">
        <v>12593984</v>
      </c>
      <c r="K2" s="9">
        <v>70782824</v>
      </c>
      <c r="L2" s="9">
        <v>0</v>
      </c>
      <c r="M2" s="9">
        <v>15623711</v>
      </c>
      <c r="N2" s="9" t="s">
        <v>56</v>
      </c>
      <c r="O2" t="s">
        <v>56</v>
      </c>
      <c r="P2" t="s">
        <v>56</v>
      </c>
      <c r="Q2" t="s">
        <v>56</v>
      </c>
      <c r="R2" t="s">
        <v>56</v>
      </c>
      <c r="S2" t="s">
        <v>56</v>
      </c>
      <c r="T2">
        <v>0</v>
      </c>
      <c r="U2" t="s">
        <v>56</v>
      </c>
      <c r="V2" t="s">
        <v>1374</v>
      </c>
    </row>
    <row r="3" spans="1:22" hidden="1">
      <c r="A3">
        <v>12</v>
      </c>
      <c r="B3" t="s">
        <v>1481</v>
      </c>
      <c r="C3" t="s">
        <v>1387</v>
      </c>
      <c r="D3">
        <v>2017</v>
      </c>
      <c r="E3" s="9">
        <v>0</v>
      </c>
      <c r="F3" s="9">
        <v>25000000</v>
      </c>
      <c r="G3" s="9">
        <v>25000000</v>
      </c>
      <c r="H3" s="9">
        <f t="shared" ref="H3:H21" si="0">G3-F3</f>
        <v>0</v>
      </c>
      <c r="I3" s="9">
        <f t="shared" ref="I3:I21" si="1">G3-H3</f>
        <v>25000000</v>
      </c>
      <c r="J3" s="9">
        <v>0</v>
      </c>
      <c r="K3" s="9">
        <v>25000000</v>
      </c>
      <c r="L3" s="9">
        <v>0</v>
      </c>
      <c r="M3" s="9">
        <v>0</v>
      </c>
      <c r="N3" s="9" t="s">
        <v>56</v>
      </c>
      <c r="O3" t="s">
        <v>56</v>
      </c>
      <c r="P3" t="s">
        <v>56</v>
      </c>
      <c r="Q3" t="s">
        <v>56</v>
      </c>
      <c r="R3" t="s">
        <v>56</v>
      </c>
      <c r="S3" t="s">
        <v>56</v>
      </c>
      <c r="T3">
        <v>0</v>
      </c>
      <c r="U3" t="s">
        <v>56</v>
      </c>
      <c r="V3" t="s">
        <v>1481</v>
      </c>
    </row>
    <row r="4" spans="1:22" hidden="1">
      <c r="A4">
        <v>16</v>
      </c>
      <c r="B4" t="s">
        <v>1482</v>
      </c>
      <c r="C4" t="s">
        <v>1483</v>
      </c>
      <c r="D4">
        <v>2017</v>
      </c>
      <c r="E4" s="9">
        <v>0</v>
      </c>
      <c r="F4" s="9">
        <v>337744526</v>
      </c>
      <c r="G4" s="9">
        <v>337744526</v>
      </c>
      <c r="H4" s="9">
        <f t="shared" si="0"/>
        <v>0</v>
      </c>
      <c r="I4" s="9">
        <f t="shared" si="1"/>
        <v>337744526</v>
      </c>
      <c r="J4" s="9">
        <v>0</v>
      </c>
      <c r="K4" s="9">
        <v>337744526</v>
      </c>
      <c r="L4" s="9">
        <v>0</v>
      </c>
      <c r="M4" s="9">
        <v>0</v>
      </c>
      <c r="N4" s="9" t="s">
        <v>56</v>
      </c>
      <c r="O4" t="s">
        <v>56</v>
      </c>
      <c r="P4" t="s">
        <v>56</v>
      </c>
      <c r="Q4" t="s">
        <v>56</v>
      </c>
      <c r="R4" t="s">
        <v>56</v>
      </c>
      <c r="S4" t="s">
        <v>56</v>
      </c>
      <c r="T4">
        <v>0</v>
      </c>
      <c r="U4" t="s">
        <v>56</v>
      </c>
      <c r="V4" t="s">
        <v>1482</v>
      </c>
    </row>
    <row r="5" spans="1:22">
      <c r="A5">
        <v>2</v>
      </c>
      <c r="B5" t="s">
        <v>1475</v>
      </c>
      <c r="C5" t="s">
        <v>1476</v>
      </c>
      <c r="D5">
        <v>2017</v>
      </c>
      <c r="E5" s="9">
        <v>230000000</v>
      </c>
      <c r="F5" s="9">
        <v>262761000</v>
      </c>
      <c r="G5" s="9">
        <v>262761000</v>
      </c>
      <c r="H5" s="9">
        <f t="shared" si="0"/>
        <v>0</v>
      </c>
      <c r="I5" s="9">
        <f t="shared" si="1"/>
        <v>262761000</v>
      </c>
      <c r="J5" s="9">
        <v>0</v>
      </c>
      <c r="K5" s="9">
        <v>32761000</v>
      </c>
      <c r="L5" s="9">
        <v>0</v>
      </c>
      <c r="M5" s="9">
        <v>0</v>
      </c>
      <c r="N5" s="9" t="s">
        <v>56</v>
      </c>
      <c r="O5" t="s">
        <v>56</v>
      </c>
      <c r="P5" t="s">
        <v>56</v>
      </c>
      <c r="Q5" t="s">
        <v>56</v>
      </c>
      <c r="R5" t="s">
        <v>56</v>
      </c>
      <c r="S5" t="s">
        <v>56</v>
      </c>
      <c r="T5">
        <v>0</v>
      </c>
      <c r="U5" t="s">
        <v>56</v>
      </c>
      <c r="V5" t="s">
        <v>1475</v>
      </c>
    </row>
    <row r="6" spans="1:22" hidden="1">
      <c r="A6">
        <v>3</v>
      </c>
      <c r="B6" t="s">
        <v>1378</v>
      </c>
      <c r="C6" t="s">
        <v>1477</v>
      </c>
      <c r="D6">
        <v>2017</v>
      </c>
      <c r="E6" s="9">
        <v>6230102400</v>
      </c>
      <c r="F6" s="9">
        <v>6230102400</v>
      </c>
      <c r="G6" s="9">
        <v>6230102400</v>
      </c>
      <c r="H6" s="9">
        <f t="shared" si="0"/>
        <v>0</v>
      </c>
      <c r="I6" s="9">
        <f t="shared" si="1"/>
        <v>6230102400</v>
      </c>
      <c r="J6" s="9">
        <v>0</v>
      </c>
      <c r="K6" s="9">
        <v>0</v>
      </c>
      <c r="L6" s="9">
        <v>0</v>
      </c>
      <c r="M6" s="9">
        <v>1038350400</v>
      </c>
      <c r="N6" s="9" t="s">
        <v>56</v>
      </c>
      <c r="O6" t="s">
        <v>56</v>
      </c>
      <c r="P6" t="s">
        <v>56</v>
      </c>
      <c r="Q6" t="s">
        <v>56</v>
      </c>
      <c r="R6" t="s">
        <v>56</v>
      </c>
      <c r="S6" t="s">
        <v>56</v>
      </c>
      <c r="T6">
        <v>0</v>
      </c>
      <c r="U6" t="s">
        <v>56</v>
      </c>
      <c r="V6" t="s">
        <v>1378</v>
      </c>
    </row>
    <row r="7" spans="1:22" hidden="1">
      <c r="A7">
        <v>17</v>
      </c>
      <c r="B7" t="s">
        <v>1484</v>
      </c>
      <c r="C7" t="s">
        <v>1485</v>
      </c>
      <c r="D7">
        <v>2017</v>
      </c>
      <c r="E7" s="9">
        <v>0</v>
      </c>
      <c r="F7" s="9">
        <v>50000000</v>
      </c>
      <c r="G7" s="9">
        <v>7200000</v>
      </c>
      <c r="I7" s="9">
        <f t="shared" si="1"/>
        <v>7200000</v>
      </c>
      <c r="J7" s="9">
        <v>42800000</v>
      </c>
      <c r="K7" s="9">
        <v>50000000</v>
      </c>
      <c r="L7" s="9">
        <v>0</v>
      </c>
      <c r="M7" s="9">
        <v>-17800000</v>
      </c>
      <c r="N7" s="9" t="s">
        <v>56</v>
      </c>
      <c r="O7" t="s">
        <v>56</v>
      </c>
      <c r="P7" t="s">
        <v>56</v>
      </c>
      <c r="Q7" t="s">
        <v>56</v>
      </c>
      <c r="R7" t="s">
        <v>56</v>
      </c>
      <c r="S7" t="s">
        <v>56</v>
      </c>
      <c r="T7">
        <v>0</v>
      </c>
      <c r="U7" t="s">
        <v>56</v>
      </c>
      <c r="V7" t="s">
        <v>1484</v>
      </c>
    </row>
    <row r="8" spans="1:22" hidden="1">
      <c r="A8">
        <v>18</v>
      </c>
      <c r="B8" t="s">
        <v>1486</v>
      </c>
      <c r="C8" t="s">
        <v>1487</v>
      </c>
      <c r="D8">
        <v>2017</v>
      </c>
      <c r="E8" s="9">
        <v>0</v>
      </c>
      <c r="F8" s="9">
        <v>80000000</v>
      </c>
      <c r="G8" s="9">
        <v>0</v>
      </c>
      <c r="I8" s="9">
        <f t="shared" si="1"/>
        <v>0</v>
      </c>
      <c r="J8" s="9">
        <v>80000000</v>
      </c>
      <c r="K8" s="9">
        <v>80000000</v>
      </c>
      <c r="L8" s="9">
        <v>0</v>
      </c>
      <c r="M8" s="9">
        <v>0</v>
      </c>
      <c r="N8" s="9" t="s">
        <v>56</v>
      </c>
      <c r="O8" t="s">
        <v>56</v>
      </c>
      <c r="P8" t="s">
        <v>56</v>
      </c>
      <c r="Q8" t="s">
        <v>56</v>
      </c>
      <c r="R8" t="s">
        <v>56</v>
      </c>
      <c r="S8" t="s">
        <v>56</v>
      </c>
      <c r="T8">
        <v>0</v>
      </c>
      <c r="U8" t="s">
        <v>56</v>
      </c>
      <c r="V8" t="s">
        <v>1486</v>
      </c>
    </row>
    <row r="9" spans="1:22" hidden="1">
      <c r="A9">
        <v>19</v>
      </c>
      <c r="B9" t="s">
        <v>1488</v>
      </c>
      <c r="C9" t="s">
        <v>1489</v>
      </c>
      <c r="D9">
        <v>2017</v>
      </c>
      <c r="E9" s="9">
        <v>0</v>
      </c>
      <c r="F9" s="9">
        <v>30000000</v>
      </c>
      <c r="G9" s="9">
        <v>0</v>
      </c>
      <c r="I9" s="9">
        <f t="shared" si="1"/>
        <v>0</v>
      </c>
      <c r="J9" s="9">
        <v>30000000</v>
      </c>
      <c r="K9" s="9">
        <v>30000000</v>
      </c>
      <c r="L9" s="9">
        <v>0</v>
      </c>
      <c r="M9" s="9">
        <v>0</v>
      </c>
      <c r="N9" s="9" t="s">
        <v>56</v>
      </c>
      <c r="O9" t="s">
        <v>56</v>
      </c>
      <c r="P9" t="s">
        <v>56</v>
      </c>
      <c r="Q9" t="s">
        <v>56</v>
      </c>
      <c r="R9" t="s">
        <v>56</v>
      </c>
      <c r="S9" t="s">
        <v>56</v>
      </c>
      <c r="T9">
        <v>0</v>
      </c>
      <c r="U9" t="s">
        <v>56</v>
      </c>
      <c r="V9" t="s">
        <v>1488</v>
      </c>
    </row>
    <row r="10" spans="1:22" hidden="1">
      <c r="A10">
        <v>20</v>
      </c>
      <c r="B10" t="s">
        <v>1490</v>
      </c>
      <c r="C10" t="s">
        <v>1491</v>
      </c>
      <c r="D10">
        <v>2017</v>
      </c>
      <c r="E10" s="9">
        <v>0</v>
      </c>
      <c r="F10" s="9">
        <v>310190000</v>
      </c>
      <c r="G10" s="9">
        <v>0</v>
      </c>
      <c r="I10" s="9">
        <f t="shared" si="1"/>
        <v>0</v>
      </c>
      <c r="J10" s="9">
        <v>310190000</v>
      </c>
      <c r="K10" s="9">
        <v>310190000</v>
      </c>
      <c r="L10" s="9">
        <v>0</v>
      </c>
      <c r="M10" s="9">
        <v>0</v>
      </c>
      <c r="N10" s="9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>
        <v>0</v>
      </c>
      <c r="U10" t="s">
        <v>56</v>
      </c>
      <c r="V10" t="s">
        <v>1490</v>
      </c>
    </row>
    <row r="11" spans="1:22" hidden="1">
      <c r="A11">
        <v>4</v>
      </c>
      <c r="B11" t="s">
        <v>1380</v>
      </c>
      <c r="C11" t="s">
        <v>1476</v>
      </c>
      <c r="D11">
        <v>2017</v>
      </c>
      <c r="E11" s="9">
        <v>7000000000</v>
      </c>
      <c r="F11" s="9">
        <v>6000000000</v>
      </c>
      <c r="G11" s="9">
        <v>4453669193</v>
      </c>
      <c r="I11" s="9">
        <f t="shared" si="1"/>
        <v>4453669193</v>
      </c>
      <c r="J11" s="9">
        <v>1546330807</v>
      </c>
      <c r="K11" s="9">
        <v>0</v>
      </c>
      <c r="L11" s="9">
        <v>1000000000</v>
      </c>
      <c r="M11" s="9">
        <v>-8900005043</v>
      </c>
      <c r="N11" s="9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>
        <v>0</v>
      </c>
      <c r="U11" t="s">
        <v>56</v>
      </c>
      <c r="V11" t="s">
        <v>1380</v>
      </c>
    </row>
    <row r="12" spans="1:22" hidden="1">
      <c r="A12">
        <v>5</v>
      </c>
      <c r="B12" t="s">
        <v>1424</v>
      </c>
      <c r="C12" t="s">
        <v>1476</v>
      </c>
      <c r="D12">
        <v>2017</v>
      </c>
      <c r="E12" s="9">
        <v>0</v>
      </c>
      <c r="F12" s="9">
        <v>14636000000</v>
      </c>
      <c r="G12" s="9">
        <v>14636000000</v>
      </c>
      <c r="H12" s="9">
        <f t="shared" si="0"/>
        <v>0</v>
      </c>
      <c r="I12" s="9">
        <f t="shared" si="1"/>
        <v>14636000000</v>
      </c>
      <c r="J12" s="9">
        <v>0</v>
      </c>
      <c r="K12" s="9">
        <v>14636000000</v>
      </c>
      <c r="L12" s="9">
        <v>0</v>
      </c>
      <c r="M12" s="9">
        <v>12970000000</v>
      </c>
      <c r="N12" s="9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>
        <v>0</v>
      </c>
      <c r="U12" t="s">
        <v>56</v>
      </c>
      <c r="V12" t="s">
        <v>1424</v>
      </c>
    </row>
    <row r="13" spans="1:22">
      <c r="A13">
        <v>6</v>
      </c>
      <c r="B13" t="s">
        <v>1456</v>
      </c>
      <c r="C13" t="s">
        <v>1476</v>
      </c>
      <c r="D13">
        <v>2017</v>
      </c>
      <c r="E13" s="9">
        <v>623800000</v>
      </c>
      <c r="F13" s="9">
        <v>623800000</v>
      </c>
      <c r="G13" s="9">
        <v>621000000</v>
      </c>
      <c r="I13" s="9">
        <f t="shared" si="1"/>
        <v>621000000</v>
      </c>
      <c r="J13" s="9">
        <v>2800000</v>
      </c>
      <c r="K13" s="9">
        <v>0</v>
      </c>
      <c r="L13" s="9">
        <v>0</v>
      </c>
      <c r="M13" s="9">
        <v>0</v>
      </c>
      <c r="N13" s="9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>
        <v>0</v>
      </c>
      <c r="U13" t="s">
        <v>56</v>
      </c>
      <c r="V13" t="s">
        <v>1456</v>
      </c>
    </row>
    <row r="14" spans="1:22" hidden="1">
      <c r="A14">
        <v>7</v>
      </c>
      <c r="B14" t="s">
        <v>1384</v>
      </c>
      <c r="C14" t="s">
        <v>1476</v>
      </c>
      <c r="D14">
        <v>2017</v>
      </c>
      <c r="E14" s="9">
        <v>2979185874</v>
      </c>
      <c r="F14" s="9">
        <v>3043056342</v>
      </c>
      <c r="G14" s="9">
        <v>3043056342</v>
      </c>
      <c r="H14" s="9">
        <f t="shared" si="0"/>
        <v>0</v>
      </c>
      <c r="I14" s="9">
        <f t="shared" si="1"/>
        <v>3043056342</v>
      </c>
      <c r="J14" s="9">
        <v>0</v>
      </c>
      <c r="K14" s="9">
        <v>63870468</v>
      </c>
      <c r="L14" s="9">
        <v>0</v>
      </c>
      <c r="M14" s="9">
        <v>496530980</v>
      </c>
      <c r="N14" s="9" t="s">
        <v>56</v>
      </c>
      <c r="O14" t="s">
        <v>56</v>
      </c>
      <c r="P14" t="s">
        <v>56</v>
      </c>
      <c r="Q14" t="s">
        <v>56</v>
      </c>
      <c r="R14" t="s">
        <v>56</v>
      </c>
      <c r="S14" t="s">
        <v>56</v>
      </c>
      <c r="T14">
        <v>0</v>
      </c>
      <c r="U14" t="s">
        <v>56</v>
      </c>
      <c r="V14" t="s">
        <v>1384</v>
      </c>
    </row>
    <row r="15" spans="1:22" hidden="1">
      <c r="A15">
        <v>8</v>
      </c>
      <c r="B15" t="s">
        <v>1396</v>
      </c>
      <c r="C15" t="s">
        <v>699</v>
      </c>
      <c r="D15">
        <v>2017</v>
      </c>
      <c r="E15" s="9">
        <v>55000000</v>
      </c>
      <c r="F15" s="9">
        <v>55000000</v>
      </c>
      <c r="G15" s="9">
        <v>41700462</v>
      </c>
      <c r="I15" s="9">
        <f t="shared" si="1"/>
        <v>41700462</v>
      </c>
      <c r="J15" s="9">
        <v>13299538</v>
      </c>
      <c r="K15" s="9">
        <v>0</v>
      </c>
      <c r="L15" s="9">
        <v>0</v>
      </c>
      <c r="M15" s="9">
        <v>4077596</v>
      </c>
      <c r="N15" s="9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>
        <v>0</v>
      </c>
      <c r="U15" t="s">
        <v>56</v>
      </c>
      <c r="V15" t="s">
        <v>1396</v>
      </c>
    </row>
    <row r="16" spans="1:22" hidden="1">
      <c r="A16">
        <v>9</v>
      </c>
      <c r="B16" t="s">
        <v>1441</v>
      </c>
      <c r="C16" t="s">
        <v>210</v>
      </c>
      <c r="D16">
        <v>2017</v>
      </c>
      <c r="E16" s="9">
        <v>3000000</v>
      </c>
      <c r="F16" s="9">
        <v>3000000</v>
      </c>
      <c r="G16" s="9">
        <v>4427549</v>
      </c>
      <c r="H16" s="9">
        <f t="shared" si="0"/>
        <v>1427549</v>
      </c>
      <c r="I16" s="9">
        <f t="shared" si="1"/>
        <v>3000000</v>
      </c>
      <c r="J16" s="9">
        <v>-1427549</v>
      </c>
      <c r="K16" s="9">
        <v>0</v>
      </c>
      <c r="L16" s="9">
        <v>0</v>
      </c>
      <c r="M16" s="9">
        <v>2451904</v>
      </c>
      <c r="N16" s="9" t="s">
        <v>56</v>
      </c>
      <c r="O16" t="s">
        <v>56</v>
      </c>
      <c r="P16" t="s">
        <v>56</v>
      </c>
      <c r="Q16" t="s">
        <v>56</v>
      </c>
      <c r="R16" t="s">
        <v>56</v>
      </c>
      <c r="S16" t="s">
        <v>56</v>
      </c>
      <c r="T16">
        <v>0</v>
      </c>
      <c r="U16" t="s">
        <v>56</v>
      </c>
      <c r="V16" t="s">
        <v>1441</v>
      </c>
    </row>
    <row r="17" spans="1:22">
      <c r="A17">
        <v>10</v>
      </c>
      <c r="B17" t="s">
        <v>1464</v>
      </c>
      <c r="C17" t="s">
        <v>210</v>
      </c>
      <c r="D17">
        <v>2017</v>
      </c>
      <c r="E17" s="9">
        <v>7000000</v>
      </c>
      <c r="F17" s="9">
        <v>7000000</v>
      </c>
      <c r="G17" s="9">
        <v>16163861</v>
      </c>
      <c r="H17" s="9">
        <f t="shared" si="0"/>
        <v>9163861</v>
      </c>
      <c r="I17" s="9">
        <f t="shared" si="1"/>
        <v>7000000</v>
      </c>
      <c r="J17" s="9">
        <v>-9163861</v>
      </c>
      <c r="K17" s="9">
        <v>0</v>
      </c>
      <c r="L17" s="9">
        <v>0</v>
      </c>
      <c r="M17" s="9">
        <v>1928345</v>
      </c>
      <c r="N17" s="9" t="s">
        <v>56</v>
      </c>
      <c r="O17" t="s">
        <v>56</v>
      </c>
      <c r="P17" t="s">
        <v>56</v>
      </c>
      <c r="Q17" t="s">
        <v>56</v>
      </c>
      <c r="R17" t="s">
        <v>56</v>
      </c>
      <c r="S17" t="s">
        <v>56</v>
      </c>
      <c r="T17">
        <v>0</v>
      </c>
      <c r="U17" t="s">
        <v>56</v>
      </c>
      <c r="V17" t="s">
        <v>1464</v>
      </c>
    </row>
    <row r="18" spans="1:22" hidden="1">
      <c r="A18">
        <v>11</v>
      </c>
      <c r="B18" t="s">
        <v>1412</v>
      </c>
      <c r="C18" t="s">
        <v>210</v>
      </c>
      <c r="D18">
        <v>2017</v>
      </c>
      <c r="E18" s="9">
        <v>0</v>
      </c>
      <c r="F18" s="9">
        <v>0</v>
      </c>
      <c r="G18" s="9">
        <v>0</v>
      </c>
      <c r="H18" s="9">
        <f t="shared" si="0"/>
        <v>0</v>
      </c>
      <c r="I18" s="9">
        <f t="shared" si="1"/>
        <v>0</v>
      </c>
      <c r="J18" s="9">
        <v>0</v>
      </c>
      <c r="K18" s="9">
        <v>0</v>
      </c>
      <c r="L18" s="9">
        <v>0</v>
      </c>
      <c r="M18" s="9">
        <v>0</v>
      </c>
      <c r="N18" s="9" t="s">
        <v>56</v>
      </c>
      <c r="O18" t="s">
        <v>56</v>
      </c>
      <c r="P18" t="s">
        <v>56</v>
      </c>
      <c r="Q18" t="s">
        <v>56</v>
      </c>
      <c r="R18" t="s">
        <v>56</v>
      </c>
      <c r="S18" t="s">
        <v>56</v>
      </c>
      <c r="T18">
        <v>0</v>
      </c>
      <c r="U18" t="s">
        <v>56</v>
      </c>
      <c r="V18" t="s">
        <v>1412</v>
      </c>
    </row>
    <row r="19" spans="1:22" hidden="1">
      <c r="A19">
        <v>13</v>
      </c>
      <c r="B19" t="s">
        <v>1446</v>
      </c>
      <c r="C19" t="s">
        <v>1492</v>
      </c>
      <c r="D19">
        <v>2017</v>
      </c>
      <c r="E19" s="9">
        <v>0</v>
      </c>
      <c r="F19" s="9">
        <v>155013443</v>
      </c>
      <c r="G19" s="9">
        <v>155013443</v>
      </c>
      <c r="H19" s="9">
        <f t="shared" si="0"/>
        <v>0</v>
      </c>
      <c r="I19" s="9">
        <f t="shared" si="1"/>
        <v>155013443</v>
      </c>
      <c r="J19" s="9">
        <v>0</v>
      </c>
      <c r="K19" s="9">
        <v>155013443</v>
      </c>
      <c r="L19" s="9">
        <v>0</v>
      </c>
      <c r="M19" s="9">
        <v>0</v>
      </c>
      <c r="N19" s="9" t="s">
        <v>56</v>
      </c>
      <c r="O19" t="s">
        <v>56</v>
      </c>
      <c r="P19" t="s">
        <v>56</v>
      </c>
      <c r="Q19" t="s">
        <v>56</v>
      </c>
      <c r="R19" t="s">
        <v>56</v>
      </c>
      <c r="S19" t="s">
        <v>56</v>
      </c>
      <c r="T19">
        <v>0</v>
      </c>
      <c r="U19" t="s">
        <v>56</v>
      </c>
      <c r="V19" t="s">
        <v>1446</v>
      </c>
    </row>
    <row r="20" spans="1:22">
      <c r="A20">
        <v>14</v>
      </c>
      <c r="B20" t="s">
        <v>1468</v>
      </c>
      <c r="C20" t="s">
        <v>1493</v>
      </c>
      <c r="D20">
        <v>2017</v>
      </c>
      <c r="E20" s="9">
        <v>0</v>
      </c>
      <c r="F20" s="9">
        <v>63763870</v>
      </c>
      <c r="G20" s="9">
        <v>63763870</v>
      </c>
      <c r="H20" s="9">
        <f t="shared" si="0"/>
        <v>0</v>
      </c>
      <c r="I20" s="9">
        <f t="shared" si="1"/>
        <v>63763870</v>
      </c>
      <c r="J20" s="9">
        <v>0</v>
      </c>
      <c r="K20" s="9">
        <v>63763870</v>
      </c>
      <c r="L20" s="9">
        <v>0</v>
      </c>
      <c r="M20" s="9">
        <v>0</v>
      </c>
      <c r="N20" s="9" t="s">
        <v>56</v>
      </c>
      <c r="O20" t="s">
        <v>56</v>
      </c>
      <c r="P20" t="s">
        <v>56</v>
      </c>
      <c r="Q20" t="s">
        <v>56</v>
      </c>
      <c r="R20" t="s">
        <v>56</v>
      </c>
      <c r="S20" t="s">
        <v>56</v>
      </c>
      <c r="T20">
        <v>0</v>
      </c>
      <c r="U20" t="s">
        <v>56</v>
      </c>
      <c r="V20" t="s">
        <v>1468</v>
      </c>
    </row>
    <row r="21" spans="1:22" hidden="1">
      <c r="A21">
        <v>15</v>
      </c>
      <c r="B21" t="s">
        <v>1494</v>
      </c>
      <c r="C21" t="s">
        <v>1495</v>
      </c>
      <c r="D21">
        <v>2017</v>
      </c>
      <c r="E21" s="9">
        <v>0</v>
      </c>
      <c r="F21" s="9">
        <v>3151417344</v>
      </c>
      <c r="G21" s="9">
        <v>3151417344</v>
      </c>
      <c r="H21" s="9">
        <f t="shared" si="0"/>
        <v>0</v>
      </c>
      <c r="I21" s="9">
        <f t="shared" si="1"/>
        <v>3151417344</v>
      </c>
      <c r="J21" s="9">
        <v>0</v>
      </c>
      <c r="K21" s="9">
        <v>3151417344</v>
      </c>
      <c r="L21" s="9">
        <v>0</v>
      </c>
      <c r="M21" s="9">
        <v>0</v>
      </c>
      <c r="N21" s="9" t="s">
        <v>56</v>
      </c>
      <c r="O21" t="s">
        <v>56</v>
      </c>
      <c r="P21" t="s">
        <v>56</v>
      </c>
      <c r="Q21" t="s">
        <v>56</v>
      </c>
      <c r="R21" t="s">
        <v>56</v>
      </c>
      <c r="S21" t="s">
        <v>56</v>
      </c>
      <c r="T21">
        <v>0</v>
      </c>
      <c r="U21" t="s">
        <v>56</v>
      </c>
      <c r="V21" t="s">
        <v>1494</v>
      </c>
    </row>
    <row r="22" spans="1:22" hidden="1">
      <c r="E22" s="45">
        <f>SUM(E2:E21)</f>
        <v>17258934774</v>
      </c>
      <c r="F22" s="45">
        <f t="shared" ref="F22:M22" si="2">SUM(F2:F21)</f>
        <v>35265478249</v>
      </c>
      <c r="G22" s="45">
        <f t="shared" si="2"/>
        <v>33238055330</v>
      </c>
      <c r="H22" s="45">
        <f t="shared" si="2"/>
        <v>10591410</v>
      </c>
      <c r="I22" s="45">
        <f t="shared" si="2"/>
        <v>33227463920</v>
      </c>
      <c r="J22" s="45">
        <f t="shared" si="2"/>
        <v>2027422919</v>
      </c>
      <c r="K22" s="45">
        <f t="shared" si="2"/>
        <v>19006543475</v>
      </c>
      <c r="L22" s="45">
        <f t="shared" si="2"/>
        <v>1000000000</v>
      </c>
      <c r="M22" s="45">
        <f t="shared" si="2"/>
        <v>5611157893</v>
      </c>
    </row>
    <row r="25" spans="1:22">
      <c r="C25" s="35" t="s">
        <v>708</v>
      </c>
      <c r="F25" s="45">
        <f>SUBTOTAL(9,F5:F24)</f>
        <v>957324870</v>
      </c>
      <c r="I25" s="45">
        <f>SUBTOTAL(9,I5:I24)</f>
        <v>954524870</v>
      </c>
    </row>
  </sheetData>
  <autoFilter ref="A1:V22" xr:uid="{488210F8-5A69-4D9D-A412-6E14C93B80DA}">
    <filterColumn colId="1">
      <filters>
        <filter val="1101059402708"/>
        <filter val="1101059902708"/>
        <filter val="1202030102708"/>
        <filter val="1202030142708"/>
      </filters>
    </filterColumn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76CF-648C-49FB-BC97-33BD709AB527}">
  <dimension ref="A1:AI75"/>
  <sheetViews>
    <sheetView zoomScaleNormal="100" workbookViewId="0">
      <pane xSplit="16" ySplit="1" topLeftCell="Q52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1" max="2" width="1.7109375" customWidth="1"/>
    <col min="3" max="3" width="4.85546875" customWidth="1"/>
    <col min="4" max="9" width="1.7109375" customWidth="1"/>
    <col min="12" max="12" width="11.85546875" customWidth="1"/>
    <col min="14" max="15" width="2.5703125" customWidth="1"/>
    <col min="17" max="27" width="13.7109375" style="9" customWidth="1"/>
    <col min="28" max="34" width="11.5703125" style="9"/>
    <col min="35" max="35" width="11.7109375" style="9" bestFit="1" customWidth="1"/>
  </cols>
  <sheetData>
    <row r="1" spans="1:3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s="9" t="s">
        <v>22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s="9" t="s">
        <v>33</v>
      </c>
      <c r="AC1" s="9" t="s">
        <v>34</v>
      </c>
      <c r="AD1" s="9" t="s">
        <v>35</v>
      </c>
      <c r="AE1" s="9" t="s">
        <v>36</v>
      </c>
      <c r="AF1" s="9" t="s">
        <v>37</v>
      </c>
      <c r="AG1" s="9" t="s">
        <v>38</v>
      </c>
      <c r="AH1" s="9" t="s">
        <v>39</v>
      </c>
      <c r="AI1" s="9" t="s">
        <v>40</v>
      </c>
    </row>
    <row r="2" spans="1:35">
      <c r="A2" t="s">
        <v>41</v>
      </c>
      <c r="B2" t="s">
        <v>42</v>
      </c>
      <c r="C2" t="s">
        <v>43</v>
      </c>
      <c r="D2" t="s">
        <v>44</v>
      </c>
      <c r="E2" t="s">
        <v>222</v>
      </c>
      <c r="F2" t="s">
        <v>222</v>
      </c>
      <c r="G2" t="s">
        <v>46</v>
      </c>
      <c r="H2" t="s">
        <v>47</v>
      </c>
      <c r="I2" t="s">
        <v>455</v>
      </c>
      <c r="J2" t="s">
        <v>49</v>
      </c>
      <c r="K2" t="s">
        <v>50</v>
      </c>
      <c r="L2" t="s">
        <v>223</v>
      </c>
      <c r="M2" t="s">
        <v>224</v>
      </c>
      <c r="N2">
        <v>7033</v>
      </c>
      <c r="O2">
        <v>1</v>
      </c>
      <c r="P2" t="s">
        <v>456</v>
      </c>
      <c r="Q2" s="9">
        <v>2536000000</v>
      </c>
      <c r="R2" s="9">
        <v>2536000000</v>
      </c>
      <c r="S2" s="9">
        <v>2136766420</v>
      </c>
      <c r="T2" s="9">
        <v>2136766420</v>
      </c>
      <c r="U2" s="9">
        <v>399233580</v>
      </c>
      <c r="V2" s="9">
        <v>2136766420</v>
      </c>
      <c r="W2" s="9">
        <v>0</v>
      </c>
      <c r="X2" s="9">
        <v>399233580</v>
      </c>
      <c r="Y2" s="9">
        <v>0</v>
      </c>
      <c r="Z2" s="9">
        <v>2135914825</v>
      </c>
      <c r="AA2" s="9">
        <v>851595</v>
      </c>
      <c r="AB2" s="9" t="s">
        <v>54</v>
      </c>
      <c r="AC2" s="9" t="s">
        <v>55</v>
      </c>
      <c r="AD2" s="9" t="s">
        <v>56</v>
      </c>
      <c r="AE2" s="9" t="s">
        <v>56</v>
      </c>
      <c r="AF2" s="9" t="s">
        <v>56</v>
      </c>
      <c r="AG2" s="9" t="s">
        <v>56</v>
      </c>
      <c r="AH2" s="9" t="s">
        <v>57</v>
      </c>
      <c r="AI2" s="9">
        <v>1</v>
      </c>
    </row>
    <row r="3" spans="1:35">
      <c r="A3" t="s">
        <v>41</v>
      </c>
      <c r="B3" t="s">
        <v>42</v>
      </c>
      <c r="C3" t="s">
        <v>43</v>
      </c>
      <c r="D3" t="s">
        <v>44</v>
      </c>
      <c r="E3" t="s">
        <v>222</v>
      </c>
      <c r="F3" t="s">
        <v>222</v>
      </c>
      <c r="G3" t="s">
        <v>46</v>
      </c>
      <c r="H3" t="s">
        <v>47</v>
      </c>
      <c r="I3" t="s">
        <v>455</v>
      </c>
      <c r="J3" t="s">
        <v>49</v>
      </c>
      <c r="K3" t="s">
        <v>50</v>
      </c>
      <c r="L3" t="s">
        <v>223</v>
      </c>
      <c r="M3" t="s">
        <v>228</v>
      </c>
      <c r="N3">
        <v>7034</v>
      </c>
      <c r="O3">
        <v>2</v>
      </c>
      <c r="P3" t="s">
        <v>457</v>
      </c>
      <c r="Q3" s="9">
        <v>27722000</v>
      </c>
      <c r="R3" s="9">
        <v>27722000</v>
      </c>
      <c r="S3" s="9">
        <v>18773919</v>
      </c>
      <c r="T3" s="9">
        <v>18773919</v>
      </c>
      <c r="U3" s="9">
        <v>8948081</v>
      </c>
      <c r="V3" s="9">
        <v>18773919</v>
      </c>
      <c r="W3" s="9">
        <v>0</v>
      </c>
      <c r="X3" s="9">
        <v>8948081</v>
      </c>
      <c r="Y3" s="9">
        <v>0</v>
      </c>
      <c r="Z3" s="9">
        <v>18773919</v>
      </c>
      <c r="AA3" s="9">
        <v>0</v>
      </c>
      <c r="AB3" s="9" t="s">
        <v>54</v>
      </c>
      <c r="AC3" s="9" t="s">
        <v>55</v>
      </c>
      <c r="AD3" s="9" t="s">
        <v>56</v>
      </c>
      <c r="AE3" s="9" t="s">
        <v>56</v>
      </c>
      <c r="AF3" s="9" t="s">
        <v>56</v>
      </c>
      <c r="AG3" s="9" t="s">
        <v>56</v>
      </c>
      <c r="AH3" s="9" t="s">
        <v>57</v>
      </c>
      <c r="AI3" s="9">
        <v>1</v>
      </c>
    </row>
    <row r="4" spans="1:35">
      <c r="A4" t="s">
        <v>41</v>
      </c>
      <c r="B4" t="s">
        <v>42</v>
      </c>
      <c r="C4" t="s">
        <v>43</v>
      </c>
      <c r="D4" t="s">
        <v>44</v>
      </c>
      <c r="E4" t="s">
        <v>222</v>
      </c>
      <c r="F4" t="s">
        <v>222</v>
      </c>
      <c r="G4" t="s">
        <v>46</v>
      </c>
      <c r="H4" t="s">
        <v>47</v>
      </c>
      <c r="I4" t="s">
        <v>455</v>
      </c>
      <c r="J4" t="s">
        <v>49</v>
      </c>
      <c r="K4" t="s">
        <v>50</v>
      </c>
      <c r="L4" t="s">
        <v>223</v>
      </c>
      <c r="M4" t="s">
        <v>230</v>
      </c>
      <c r="N4">
        <v>7035</v>
      </c>
      <c r="O4">
        <v>3</v>
      </c>
      <c r="P4" t="s">
        <v>458</v>
      </c>
      <c r="Q4" s="9">
        <v>717417000</v>
      </c>
      <c r="R4" s="9">
        <v>717417000</v>
      </c>
      <c r="S4" s="9">
        <v>587231839</v>
      </c>
      <c r="T4" s="9">
        <v>587231839</v>
      </c>
      <c r="U4" s="9">
        <v>130185161</v>
      </c>
      <c r="V4" s="9">
        <v>587231839</v>
      </c>
      <c r="W4" s="9">
        <v>0</v>
      </c>
      <c r="X4" s="9">
        <v>130185161</v>
      </c>
      <c r="Y4" s="9">
        <v>0</v>
      </c>
      <c r="Z4" s="9">
        <v>585892244</v>
      </c>
      <c r="AA4" s="9">
        <v>1339595</v>
      </c>
      <c r="AB4" s="9" t="s">
        <v>54</v>
      </c>
      <c r="AC4" s="9" t="s">
        <v>55</v>
      </c>
      <c r="AD4" s="9" t="s">
        <v>56</v>
      </c>
      <c r="AE4" s="9" t="s">
        <v>56</v>
      </c>
      <c r="AF4" s="9" t="s">
        <v>56</v>
      </c>
      <c r="AG4" s="9" t="s">
        <v>56</v>
      </c>
      <c r="AH4" s="9" t="s">
        <v>57</v>
      </c>
      <c r="AI4" s="9">
        <v>1</v>
      </c>
    </row>
    <row r="5" spans="1:35">
      <c r="A5" t="s">
        <v>41</v>
      </c>
      <c r="B5" t="s">
        <v>42</v>
      </c>
      <c r="C5" t="s">
        <v>43</v>
      </c>
      <c r="D5" t="s">
        <v>44</v>
      </c>
      <c r="E5" t="s">
        <v>222</v>
      </c>
      <c r="F5" t="s">
        <v>222</v>
      </c>
      <c r="G5" t="s">
        <v>46</v>
      </c>
      <c r="H5" t="s">
        <v>47</v>
      </c>
      <c r="I5" t="s">
        <v>455</v>
      </c>
      <c r="J5" t="s">
        <v>49</v>
      </c>
      <c r="K5" t="s">
        <v>50</v>
      </c>
      <c r="L5" t="s">
        <v>223</v>
      </c>
      <c r="M5" t="s">
        <v>232</v>
      </c>
      <c r="N5">
        <v>7036</v>
      </c>
      <c r="O5">
        <v>4</v>
      </c>
      <c r="P5" t="s">
        <v>459</v>
      </c>
      <c r="Q5" s="9">
        <v>367200</v>
      </c>
      <c r="R5" s="9">
        <v>367200</v>
      </c>
      <c r="S5" s="9">
        <v>337200</v>
      </c>
      <c r="T5" s="9">
        <v>337200</v>
      </c>
      <c r="U5" s="9">
        <v>30000</v>
      </c>
      <c r="V5" s="9">
        <v>337200</v>
      </c>
      <c r="W5" s="9">
        <v>0</v>
      </c>
      <c r="X5" s="9">
        <v>30000</v>
      </c>
      <c r="Y5" s="9">
        <v>0</v>
      </c>
      <c r="Z5" s="9">
        <v>337200</v>
      </c>
      <c r="AA5" s="9">
        <v>0</v>
      </c>
      <c r="AB5" s="9" t="s">
        <v>54</v>
      </c>
      <c r="AC5" s="9" t="s">
        <v>55</v>
      </c>
      <c r="AD5" s="9" t="s">
        <v>56</v>
      </c>
      <c r="AE5" s="9" t="s">
        <v>56</v>
      </c>
      <c r="AF5" s="9" t="s">
        <v>56</v>
      </c>
      <c r="AG5" s="9" t="s">
        <v>56</v>
      </c>
      <c r="AH5" s="9" t="s">
        <v>57</v>
      </c>
      <c r="AI5" s="9">
        <v>1</v>
      </c>
    </row>
    <row r="6" spans="1:35">
      <c r="A6" t="s">
        <v>41</v>
      </c>
      <c r="B6" t="s">
        <v>42</v>
      </c>
      <c r="C6" t="s">
        <v>43</v>
      </c>
      <c r="D6" t="s">
        <v>44</v>
      </c>
      <c r="E6" t="s">
        <v>222</v>
      </c>
      <c r="F6" t="s">
        <v>222</v>
      </c>
      <c r="G6" t="s">
        <v>46</v>
      </c>
      <c r="H6" t="s">
        <v>47</v>
      </c>
      <c r="I6" t="s">
        <v>455</v>
      </c>
      <c r="J6" t="s">
        <v>49</v>
      </c>
      <c r="K6" t="s">
        <v>50</v>
      </c>
      <c r="L6" t="s">
        <v>223</v>
      </c>
      <c r="M6" t="s">
        <v>442</v>
      </c>
      <c r="N6">
        <v>7037</v>
      </c>
      <c r="O6">
        <v>5</v>
      </c>
      <c r="P6" t="s">
        <v>460</v>
      </c>
      <c r="Q6" s="9">
        <v>50000000</v>
      </c>
      <c r="R6" s="9">
        <v>50000000</v>
      </c>
      <c r="S6" s="9">
        <v>50000000</v>
      </c>
      <c r="T6" s="9">
        <v>50000000</v>
      </c>
      <c r="U6" s="9">
        <v>0</v>
      </c>
      <c r="V6" s="9">
        <v>50000000</v>
      </c>
      <c r="W6" s="9">
        <v>0</v>
      </c>
      <c r="X6" s="9">
        <v>0</v>
      </c>
      <c r="Y6" s="9">
        <v>0</v>
      </c>
      <c r="Z6" s="9">
        <v>49817007</v>
      </c>
      <c r="AA6" s="9">
        <v>182993</v>
      </c>
      <c r="AB6" s="9" t="s">
        <v>54</v>
      </c>
      <c r="AC6" s="9" t="s">
        <v>55</v>
      </c>
      <c r="AD6" s="9" t="s">
        <v>56</v>
      </c>
      <c r="AE6" s="9" t="s">
        <v>56</v>
      </c>
      <c r="AF6" s="9" t="s">
        <v>56</v>
      </c>
      <c r="AG6" s="9" t="s">
        <v>56</v>
      </c>
      <c r="AH6" s="9" t="s">
        <v>57</v>
      </c>
      <c r="AI6" s="9">
        <v>1</v>
      </c>
    </row>
    <row r="7" spans="1:35">
      <c r="A7" t="s">
        <v>41</v>
      </c>
      <c r="B7" t="s">
        <v>42</v>
      </c>
      <c r="C7" t="s">
        <v>43</v>
      </c>
      <c r="D7" t="s">
        <v>44</v>
      </c>
      <c r="E7" t="s">
        <v>222</v>
      </c>
      <c r="F7" t="s">
        <v>236</v>
      </c>
      <c r="G7" t="s">
        <v>46</v>
      </c>
      <c r="H7" t="s">
        <v>47</v>
      </c>
      <c r="I7" t="s">
        <v>455</v>
      </c>
      <c r="J7" t="s">
        <v>49</v>
      </c>
      <c r="K7" t="s">
        <v>50</v>
      </c>
      <c r="L7" t="s">
        <v>237</v>
      </c>
      <c r="M7" t="s">
        <v>238</v>
      </c>
      <c r="N7">
        <v>7038</v>
      </c>
      <c r="O7">
        <v>6</v>
      </c>
      <c r="P7" t="s">
        <v>461</v>
      </c>
      <c r="Q7" s="9">
        <v>5000000</v>
      </c>
      <c r="R7" s="9">
        <v>5000000</v>
      </c>
      <c r="S7" s="9">
        <v>0</v>
      </c>
      <c r="T7" s="9">
        <v>0</v>
      </c>
      <c r="U7" s="9">
        <v>5000000</v>
      </c>
      <c r="V7" s="9">
        <v>0</v>
      </c>
      <c r="W7" s="9">
        <v>0</v>
      </c>
      <c r="X7" s="9">
        <v>5000000</v>
      </c>
      <c r="Y7" s="9">
        <v>0</v>
      </c>
      <c r="Z7" s="9">
        <v>0</v>
      </c>
      <c r="AA7" s="9">
        <v>0</v>
      </c>
      <c r="AB7" s="9" t="s">
        <v>54</v>
      </c>
      <c r="AC7" s="9" t="s">
        <v>55</v>
      </c>
      <c r="AD7" s="9" t="s">
        <v>56</v>
      </c>
      <c r="AE7" s="9" t="s">
        <v>56</v>
      </c>
      <c r="AF7" s="9" t="s">
        <v>56</v>
      </c>
      <c r="AG7" s="9" t="s">
        <v>56</v>
      </c>
      <c r="AH7" s="9" t="s">
        <v>57</v>
      </c>
      <c r="AI7" s="9">
        <v>1</v>
      </c>
    </row>
    <row r="8" spans="1:35">
      <c r="A8" t="s">
        <v>41</v>
      </c>
      <c r="B8" t="s">
        <v>42</v>
      </c>
      <c r="C8" t="s">
        <v>43</v>
      </c>
      <c r="D8" t="s">
        <v>44</v>
      </c>
      <c r="E8" t="s">
        <v>222</v>
      </c>
      <c r="F8" t="s">
        <v>240</v>
      </c>
      <c r="G8" t="s">
        <v>46</v>
      </c>
      <c r="H8" t="s">
        <v>47</v>
      </c>
      <c r="I8" t="s">
        <v>455</v>
      </c>
      <c r="J8" t="s">
        <v>49</v>
      </c>
      <c r="K8" t="s">
        <v>50</v>
      </c>
      <c r="L8" t="s">
        <v>241</v>
      </c>
      <c r="M8" t="s">
        <v>242</v>
      </c>
      <c r="N8">
        <v>7039</v>
      </c>
      <c r="O8">
        <v>7</v>
      </c>
      <c r="P8" t="s">
        <v>462</v>
      </c>
      <c r="Q8" s="9">
        <v>450000000</v>
      </c>
      <c r="R8" s="9">
        <v>450000000</v>
      </c>
      <c r="S8" s="9">
        <v>450000000</v>
      </c>
      <c r="T8" s="9">
        <v>450000000</v>
      </c>
      <c r="U8" s="9">
        <v>0</v>
      </c>
      <c r="V8" s="9">
        <v>450000000</v>
      </c>
      <c r="W8" s="9">
        <v>0</v>
      </c>
      <c r="X8" s="9">
        <v>0</v>
      </c>
      <c r="Y8" s="9">
        <v>0</v>
      </c>
      <c r="Z8" s="9">
        <v>450000000</v>
      </c>
      <c r="AA8" s="9">
        <v>0</v>
      </c>
      <c r="AB8" s="9" t="s">
        <v>54</v>
      </c>
      <c r="AC8" s="9" t="s">
        <v>55</v>
      </c>
      <c r="AD8" s="9" t="s">
        <v>56</v>
      </c>
      <c r="AE8" s="9" t="s">
        <v>56</v>
      </c>
      <c r="AF8" s="9" t="s">
        <v>56</v>
      </c>
      <c r="AG8" s="9" t="s">
        <v>56</v>
      </c>
      <c r="AH8" s="9" t="s">
        <v>57</v>
      </c>
      <c r="AI8" s="9">
        <v>1</v>
      </c>
    </row>
    <row r="9" spans="1:35">
      <c r="A9" t="s">
        <v>41</v>
      </c>
      <c r="B9" t="s">
        <v>42</v>
      </c>
      <c r="C9" t="s">
        <v>43</v>
      </c>
      <c r="D9" t="s">
        <v>44</v>
      </c>
      <c r="E9" t="s">
        <v>222</v>
      </c>
      <c r="F9" t="s">
        <v>240</v>
      </c>
      <c r="G9" t="s">
        <v>46</v>
      </c>
      <c r="H9" t="s">
        <v>47</v>
      </c>
      <c r="I9" t="s">
        <v>455</v>
      </c>
      <c r="J9" t="s">
        <v>49</v>
      </c>
      <c r="K9" t="s">
        <v>50</v>
      </c>
      <c r="L9" t="s">
        <v>241</v>
      </c>
      <c r="M9" t="s">
        <v>244</v>
      </c>
      <c r="N9">
        <v>7040</v>
      </c>
      <c r="O9">
        <v>8</v>
      </c>
      <c r="P9" t="s">
        <v>463</v>
      </c>
      <c r="Q9" s="9">
        <v>332431000</v>
      </c>
      <c r="R9" s="9">
        <v>332431000</v>
      </c>
      <c r="S9" s="9">
        <v>296690821</v>
      </c>
      <c r="T9" s="9">
        <v>296690821</v>
      </c>
      <c r="U9" s="9">
        <v>35740179</v>
      </c>
      <c r="V9" s="9">
        <v>296690821</v>
      </c>
      <c r="W9" s="9">
        <v>0</v>
      </c>
      <c r="X9" s="9">
        <v>35740179</v>
      </c>
      <c r="Y9" s="9">
        <v>0</v>
      </c>
      <c r="Z9" s="9">
        <v>276802597</v>
      </c>
      <c r="AA9" s="9">
        <v>19888224</v>
      </c>
      <c r="AB9" s="9" t="s">
        <v>54</v>
      </c>
      <c r="AC9" s="9" t="s">
        <v>55</v>
      </c>
      <c r="AD9" s="9" t="s">
        <v>56</v>
      </c>
      <c r="AE9" s="9" t="s">
        <v>56</v>
      </c>
      <c r="AF9" s="9" t="s">
        <v>56</v>
      </c>
      <c r="AG9" s="9" t="s">
        <v>56</v>
      </c>
      <c r="AH9" s="9" t="s">
        <v>57</v>
      </c>
      <c r="AI9" s="9">
        <v>1</v>
      </c>
    </row>
    <row r="10" spans="1:35">
      <c r="A10" t="s">
        <v>41</v>
      </c>
      <c r="B10" t="s">
        <v>42</v>
      </c>
      <c r="C10" t="s">
        <v>43</v>
      </c>
      <c r="D10" t="s">
        <v>44</v>
      </c>
      <c r="E10" t="s">
        <v>222</v>
      </c>
      <c r="F10" t="s">
        <v>246</v>
      </c>
      <c r="G10" t="s">
        <v>46</v>
      </c>
      <c r="H10" t="s">
        <v>47</v>
      </c>
      <c r="I10" t="s">
        <v>455</v>
      </c>
      <c r="J10" t="s">
        <v>49</v>
      </c>
      <c r="K10" t="s">
        <v>50</v>
      </c>
      <c r="L10" t="s">
        <v>247</v>
      </c>
      <c r="M10" t="s">
        <v>248</v>
      </c>
      <c r="N10">
        <v>7041</v>
      </c>
      <c r="O10">
        <v>9</v>
      </c>
      <c r="P10" t="s">
        <v>464</v>
      </c>
      <c r="Q10" s="9">
        <v>140297000</v>
      </c>
      <c r="R10" s="9">
        <v>140297000</v>
      </c>
      <c r="S10" s="9">
        <v>135232697</v>
      </c>
      <c r="T10" s="9">
        <v>135232697</v>
      </c>
      <c r="U10" s="9">
        <v>5064303</v>
      </c>
      <c r="V10" s="9">
        <v>135232697</v>
      </c>
      <c r="W10" s="9">
        <v>0</v>
      </c>
      <c r="X10" s="9">
        <v>5064303</v>
      </c>
      <c r="Y10" s="9">
        <v>0</v>
      </c>
      <c r="Z10" s="9">
        <v>135232697</v>
      </c>
      <c r="AA10" s="9">
        <v>0</v>
      </c>
      <c r="AB10" s="9" t="s">
        <v>54</v>
      </c>
      <c r="AC10" s="9" t="s">
        <v>55</v>
      </c>
      <c r="AD10" s="9" t="s">
        <v>56</v>
      </c>
      <c r="AE10" s="9" t="s">
        <v>56</v>
      </c>
      <c r="AF10" s="9" t="s">
        <v>56</v>
      </c>
      <c r="AG10" s="9" t="s">
        <v>56</v>
      </c>
      <c r="AH10" s="9" t="s">
        <v>57</v>
      </c>
      <c r="AI10" s="9">
        <v>1</v>
      </c>
    </row>
    <row r="11" spans="1:35">
      <c r="A11" t="s">
        <v>41</v>
      </c>
      <c r="B11" t="s">
        <v>42</v>
      </c>
      <c r="C11" t="s">
        <v>43</v>
      </c>
      <c r="D11" t="s">
        <v>44</v>
      </c>
      <c r="E11" t="s">
        <v>222</v>
      </c>
      <c r="F11" t="s">
        <v>246</v>
      </c>
      <c r="G11" t="s">
        <v>46</v>
      </c>
      <c r="H11" t="s">
        <v>47</v>
      </c>
      <c r="I11" t="s">
        <v>455</v>
      </c>
      <c r="J11" t="s">
        <v>49</v>
      </c>
      <c r="K11" t="s">
        <v>50</v>
      </c>
      <c r="L11" t="s">
        <v>247</v>
      </c>
      <c r="M11" t="s">
        <v>250</v>
      </c>
      <c r="N11">
        <v>7042</v>
      </c>
      <c r="O11">
        <v>10</v>
      </c>
      <c r="P11" t="s">
        <v>465</v>
      </c>
      <c r="Q11" s="9">
        <v>63964200</v>
      </c>
      <c r="R11" s="9">
        <v>63964200</v>
      </c>
      <c r="S11" s="9">
        <v>51444200</v>
      </c>
      <c r="T11" s="9">
        <v>51444200</v>
      </c>
      <c r="U11" s="9">
        <v>12520000</v>
      </c>
      <c r="V11" s="9">
        <v>51444200</v>
      </c>
      <c r="W11" s="9">
        <v>0</v>
      </c>
      <c r="X11" s="9">
        <v>12520000</v>
      </c>
      <c r="Y11" s="9">
        <v>0</v>
      </c>
      <c r="Z11" s="9">
        <v>51444200</v>
      </c>
      <c r="AA11" s="9">
        <v>0</v>
      </c>
      <c r="AB11" s="9" t="s">
        <v>54</v>
      </c>
      <c r="AC11" s="9" t="s">
        <v>55</v>
      </c>
      <c r="AD11" s="9" t="s">
        <v>56</v>
      </c>
      <c r="AE11" s="9" t="s">
        <v>56</v>
      </c>
      <c r="AF11" s="9" t="s">
        <v>56</v>
      </c>
      <c r="AG11" s="9" t="s">
        <v>56</v>
      </c>
      <c r="AH11" s="9" t="s">
        <v>57</v>
      </c>
      <c r="AI11" s="9">
        <v>1</v>
      </c>
    </row>
    <row r="12" spans="1:35">
      <c r="A12" t="s">
        <v>41</v>
      </c>
      <c r="B12" t="s">
        <v>42</v>
      </c>
      <c r="C12" t="s">
        <v>43</v>
      </c>
      <c r="D12" t="s">
        <v>44</v>
      </c>
      <c r="E12" t="s">
        <v>222</v>
      </c>
      <c r="F12" t="s">
        <v>246</v>
      </c>
      <c r="G12" t="s">
        <v>46</v>
      </c>
      <c r="H12" t="s">
        <v>47</v>
      </c>
      <c r="I12" t="s">
        <v>455</v>
      </c>
      <c r="J12" t="s">
        <v>49</v>
      </c>
      <c r="K12" t="s">
        <v>50</v>
      </c>
      <c r="L12" t="s">
        <v>247</v>
      </c>
      <c r="M12" t="s">
        <v>252</v>
      </c>
      <c r="N12">
        <v>7043</v>
      </c>
      <c r="O12">
        <v>11</v>
      </c>
      <c r="P12" t="s">
        <v>466</v>
      </c>
      <c r="Q12" s="9">
        <v>223899000</v>
      </c>
      <c r="R12" s="9">
        <v>223899000</v>
      </c>
      <c r="S12" s="9">
        <v>191021719</v>
      </c>
      <c r="T12" s="9">
        <v>191021719</v>
      </c>
      <c r="U12" s="9">
        <v>32877281</v>
      </c>
      <c r="V12" s="9">
        <v>191021719</v>
      </c>
      <c r="W12" s="9">
        <v>0</v>
      </c>
      <c r="X12" s="9">
        <v>32877281</v>
      </c>
      <c r="Y12" s="9">
        <v>0</v>
      </c>
      <c r="Z12" s="9">
        <v>191021719</v>
      </c>
      <c r="AA12" s="9">
        <v>0</v>
      </c>
      <c r="AB12" s="9" t="s">
        <v>54</v>
      </c>
      <c r="AC12" s="9" t="s">
        <v>55</v>
      </c>
      <c r="AD12" s="9" t="s">
        <v>56</v>
      </c>
      <c r="AE12" s="9" t="s">
        <v>56</v>
      </c>
      <c r="AF12" s="9" t="s">
        <v>56</v>
      </c>
      <c r="AG12" s="9" t="s">
        <v>56</v>
      </c>
      <c r="AH12" s="9" t="s">
        <v>57</v>
      </c>
      <c r="AI12" s="9">
        <v>1</v>
      </c>
    </row>
    <row r="13" spans="1:35">
      <c r="A13" t="s">
        <v>41</v>
      </c>
      <c r="B13" t="s">
        <v>42</v>
      </c>
      <c r="C13" t="s">
        <v>43</v>
      </c>
      <c r="D13" t="s">
        <v>44</v>
      </c>
      <c r="E13" t="s">
        <v>222</v>
      </c>
      <c r="F13" t="s">
        <v>246</v>
      </c>
      <c r="G13" t="s">
        <v>46</v>
      </c>
      <c r="H13" t="s">
        <v>47</v>
      </c>
      <c r="I13" t="s">
        <v>455</v>
      </c>
      <c r="J13" t="s">
        <v>49</v>
      </c>
      <c r="K13" t="s">
        <v>50</v>
      </c>
      <c r="L13" t="s">
        <v>247</v>
      </c>
      <c r="M13" t="s">
        <v>254</v>
      </c>
      <c r="N13">
        <v>7044</v>
      </c>
      <c r="O13">
        <v>12</v>
      </c>
      <c r="P13" t="s">
        <v>467</v>
      </c>
      <c r="Q13" s="9">
        <v>175794000</v>
      </c>
      <c r="R13" s="9">
        <v>175794000</v>
      </c>
      <c r="S13" s="9">
        <v>129716459</v>
      </c>
      <c r="T13" s="9">
        <v>129716459</v>
      </c>
      <c r="U13" s="9">
        <v>46077541</v>
      </c>
      <c r="V13" s="9">
        <v>129716459</v>
      </c>
      <c r="W13" s="9">
        <v>0</v>
      </c>
      <c r="X13" s="9">
        <v>46077541</v>
      </c>
      <c r="Y13" s="9">
        <v>0</v>
      </c>
      <c r="Z13" s="9">
        <v>129716459</v>
      </c>
      <c r="AA13" s="9">
        <v>0</v>
      </c>
      <c r="AB13" s="9" t="s">
        <v>54</v>
      </c>
      <c r="AC13" s="9" t="s">
        <v>55</v>
      </c>
      <c r="AD13" s="9" t="s">
        <v>56</v>
      </c>
      <c r="AE13" s="9" t="s">
        <v>56</v>
      </c>
      <c r="AF13" s="9" t="s">
        <v>56</v>
      </c>
      <c r="AG13" s="9" t="s">
        <v>56</v>
      </c>
      <c r="AH13" s="9" t="s">
        <v>57</v>
      </c>
      <c r="AI13" s="9">
        <v>1</v>
      </c>
    </row>
    <row r="14" spans="1:35">
      <c r="A14" t="s">
        <v>41</v>
      </c>
      <c r="B14" t="s">
        <v>42</v>
      </c>
      <c r="C14" t="s">
        <v>43</v>
      </c>
      <c r="D14" t="s">
        <v>44</v>
      </c>
      <c r="E14" t="s">
        <v>222</v>
      </c>
      <c r="F14" t="s">
        <v>246</v>
      </c>
      <c r="G14" t="s">
        <v>46</v>
      </c>
      <c r="H14" t="s">
        <v>47</v>
      </c>
      <c r="I14" t="s">
        <v>455</v>
      </c>
      <c r="J14" t="s">
        <v>49</v>
      </c>
      <c r="K14" t="s">
        <v>50</v>
      </c>
      <c r="L14" t="s">
        <v>247</v>
      </c>
      <c r="M14" t="s">
        <v>256</v>
      </c>
      <c r="N14">
        <v>7045</v>
      </c>
      <c r="O14">
        <v>13</v>
      </c>
      <c r="P14" t="s">
        <v>468</v>
      </c>
      <c r="Q14" s="9">
        <v>226161000</v>
      </c>
      <c r="R14" s="9">
        <v>226161000</v>
      </c>
      <c r="S14" s="9">
        <v>226161000</v>
      </c>
      <c r="T14" s="9">
        <v>226161000</v>
      </c>
      <c r="U14" s="9">
        <v>0</v>
      </c>
      <c r="V14" s="9">
        <v>226161000</v>
      </c>
      <c r="W14" s="9">
        <v>0</v>
      </c>
      <c r="X14" s="9">
        <v>0</v>
      </c>
      <c r="Y14" s="9">
        <v>0</v>
      </c>
      <c r="Z14" s="9">
        <v>226161000</v>
      </c>
      <c r="AA14" s="9">
        <v>0</v>
      </c>
      <c r="AB14" s="9" t="s">
        <v>54</v>
      </c>
      <c r="AC14" s="9" t="s">
        <v>55</v>
      </c>
      <c r="AD14" s="9" t="s">
        <v>56</v>
      </c>
      <c r="AE14" s="9" t="s">
        <v>56</v>
      </c>
      <c r="AF14" s="9" t="s">
        <v>56</v>
      </c>
      <c r="AG14" s="9" t="s">
        <v>56</v>
      </c>
      <c r="AH14" s="9" t="s">
        <v>57</v>
      </c>
      <c r="AI14" s="9">
        <v>1</v>
      </c>
    </row>
    <row r="15" spans="1:35">
      <c r="A15" t="s">
        <v>41</v>
      </c>
      <c r="B15" t="s">
        <v>42</v>
      </c>
      <c r="C15" t="s">
        <v>43</v>
      </c>
      <c r="D15" t="s">
        <v>44</v>
      </c>
      <c r="E15" t="s">
        <v>222</v>
      </c>
      <c r="F15" t="s">
        <v>246</v>
      </c>
      <c r="G15" t="s">
        <v>46</v>
      </c>
      <c r="H15" t="s">
        <v>47</v>
      </c>
      <c r="I15" t="s">
        <v>455</v>
      </c>
      <c r="J15" t="s">
        <v>49</v>
      </c>
      <c r="K15" t="s">
        <v>50</v>
      </c>
      <c r="L15" t="s">
        <v>247</v>
      </c>
      <c r="M15" t="s">
        <v>258</v>
      </c>
      <c r="N15">
        <v>7046</v>
      </c>
      <c r="O15">
        <v>14</v>
      </c>
      <c r="P15" t="s">
        <v>469</v>
      </c>
      <c r="Q15" s="9">
        <v>60868000</v>
      </c>
      <c r="R15" s="9">
        <v>60868000</v>
      </c>
      <c r="S15" s="9">
        <v>49177800</v>
      </c>
      <c r="T15" s="9">
        <v>49177800</v>
      </c>
      <c r="U15" s="9">
        <v>11690200</v>
      </c>
      <c r="V15" s="9">
        <v>49177800</v>
      </c>
      <c r="W15" s="9">
        <v>0</v>
      </c>
      <c r="X15" s="9">
        <v>11690200</v>
      </c>
      <c r="Y15" s="9">
        <v>0</v>
      </c>
      <c r="Z15" s="9">
        <v>49177800</v>
      </c>
      <c r="AA15" s="9">
        <v>0</v>
      </c>
      <c r="AB15" s="9" t="s">
        <v>54</v>
      </c>
      <c r="AC15" s="9" t="s">
        <v>55</v>
      </c>
      <c r="AD15" s="9" t="s">
        <v>56</v>
      </c>
      <c r="AE15" s="9" t="s">
        <v>56</v>
      </c>
      <c r="AF15" s="9" t="s">
        <v>56</v>
      </c>
      <c r="AG15" s="9" t="s">
        <v>56</v>
      </c>
      <c r="AH15" s="9" t="s">
        <v>57</v>
      </c>
      <c r="AI15" s="9">
        <v>1</v>
      </c>
    </row>
    <row r="16" spans="1:35">
      <c r="A16" t="s">
        <v>41</v>
      </c>
      <c r="B16" t="s">
        <v>42</v>
      </c>
      <c r="C16" t="s">
        <v>43</v>
      </c>
      <c r="D16" t="s">
        <v>44</v>
      </c>
      <c r="E16" t="s">
        <v>222</v>
      </c>
      <c r="F16" t="s">
        <v>246</v>
      </c>
      <c r="G16" t="s">
        <v>46</v>
      </c>
      <c r="H16" t="s">
        <v>47</v>
      </c>
      <c r="I16" t="s">
        <v>455</v>
      </c>
      <c r="J16" t="s">
        <v>49</v>
      </c>
      <c r="K16" t="s">
        <v>50</v>
      </c>
      <c r="L16" t="s">
        <v>247</v>
      </c>
      <c r="M16" t="s">
        <v>260</v>
      </c>
      <c r="N16">
        <v>7047</v>
      </c>
      <c r="O16">
        <v>15</v>
      </c>
      <c r="P16" t="s">
        <v>470</v>
      </c>
      <c r="Q16" s="9">
        <v>91302000</v>
      </c>
      <c r="R16" s="9">
        <v>91302000</v>
      </c>
      <c r="S16" s="9">
        <v>73741700</v>
      </c>
      <c r="T16" s="9">
        <v>73741700</v>
      </c>
      <c r="U16" s="9">
        <v>17560300</v>
      </c>
      <c r="V16" s="9">
        <v>73741700</v>
      </c>
      <c r="W16" s="9">
        <v>0</v>
      </c>
      <c r="X16" s="9">
        <v>17560300</v>
      </c>
      <c r="Y16" s="9">
        <v>0</v>
      </c>
      <c r="Z16" s="9">
        <v>73741700</v>
      </c>
      <c r="AA16" s="9">
        <v>0</v>
      </c>
      <c r="AB16" s="9" t="s">
        <v>54</v>
      </c>
      <c r="AC16" s="9" t="s">
        <v>55</v>
      </c>
      <c r="AD16" s="9" t="s">
        <v>56</v>
      </c>
      <c r="AE16" s="9" t="s">
        <v>56</v>
      </c>
      <c r="AF16" s="9" t="s">
        <v>56</v>
      </c>
      <c r="AG16" s="9" t="s">
        <v>56</v>
      </c>
      <c r="AH16" s="9" t="s">
        <v>57</v>
      </c>
      <c r="AI16" s="9">
        <v>1</v>
      </c>
    </row>
    <row r="17" spans="1:35">
      <c r="A17" t="s">
        <v>41</v>
      </c>
      <c r="B17" t="s">
        <v>42</v>
      </c>
      <c r="C17" t="s">
        <v>43</v>
      </c>
      <c r="D17" t="s">
        <v>44</v>
      </c>
      <c r="E17" t="s">
        <v>222</v>
      </c>
      <c r="F17" t="s">
        <v>246</v>
      </c>
      <c r="G17" t="s">
        <v>46</v>
      </c>
      <c r="H17" t="s">
        <v>47</v>
      </c>
      <c r="I17" t="s">
        <v>455</v>
      </c>
      <c r="J17" t="s">
        <v>49</v>
      </c>
      <c r="K17" t="s">
        <v>50</v>
      </c>
      <c r="L17" t="s">
        <v>247</v>
      </c>
      <c r="M17" t="s">
        <v>443</v>
      </c>
      <c r="N17">
        <v>7048</v>
      </c>
      <c r="O17">
        <v>16</v>
      </c>
      <c r="P17" t="s">
        <v>471</v>
      </c>
      <c r="Q17" s="9">
        <v>121736000</v>
      </c>
      <c r="R17" s="9">
        <v>121736000</v>
      </c>
      <c r="S17" s="9">
        <v>96872700</v>
      </c>
      <c r="T17" s="9">
        <v>96872700</v>
      </c>
      <c r="U17" s="9">
        <v>24863300</v>
      </c>
      <c r="V17" s="9">
        <v>96872700</v>
      </c>
      <c r="W17" s="9">
        <v>0</v>
      </c>
      <c r="X17" s="9">
        <v>24863300</v>
      </c>
      <c r="Y17" s="9">
        <v>0</v>
      </c>
      <c r="Z17" s="9">
        <v>96872700</v>
      </c>
      <c r="AA17" s="9">
        <v>0</v>
      </c>
      <c r="AB17" s="9" t="s">
        <v>54</v>
      </c>
      <c r="AC17" s="9" t="s">
        <v>55</v>
      </c>
      <c r="AD17" s="9" t="s">
        <v>56</v>
      </c>
      <c r="AE17" s="9" t="s">
        <v>56</v>
      </c>
      <c r="AF17" s="9" t="s">
        <v>56</v>
      </c>
      <c r="AG17" s="9" t="s">
        <v>56</v>
      </c>
      <c r="AH17" s="9" t="s">
        <v>57</v>
      </c>
      <c r="AI17" s="9">
        <v>1</v>
      </c>
    </row>
    <row r="18" spans="1:35">
      <c r="A18" t="s">
        <v>41</v>
      </c>
      <c r="B18" t="s">
        <v>42</v>
      </c>
      <c r="C18" t="s">
        <v>43</v>
      </c>
      <c r="D18" t="s">
        <v>44</v>
      </c>
      <c r="E18" t="s">
        <v>222</v>
      </c>
      <c r="F18" t="s">
        <v>246</v>
      </c>
      <c r="G18" t="s">
        <v>46</v>
      </c>
      <c r="H18" t="s">
        <v>47</v>
      </c>
      <c r="I18" t="s">
        <v>455</v>
      </c>
      <c r="J18" t="s">
        <v>49</v>
      </c>
      <c r="K18" t="s">
        <v>50</v>
      </c>
      <c r="L18" t="s">
        <v>247</v>
      </c>
      <c r="M18" t="s">
        <v>384</v>
      </c>
      <c r="N18">
        <v>7049</v>
      </c>
      <c r="O18">
        <v>17</v>
      </c>
      <c r="P18" t="s">
        <v>472</v>
      </c>
      <c r="Q18" s="9">
        <v>4000000</v>
      </c>
      <c r="R18" s="9">
        <v>4000000</v>
      </c>
      <c r="S18" s="9">
        <v>3631965</v>
      </c>
      <c r="T18" s="9">
        <v>3631965</v>
      </c>
      <c r="U18" s="9">
        <v>368035</v>
      </c>
      <c r="V18" s="9">
        <v>3631965</v>
      </c>
      <c r="W18" s="9">
        <v>0</v>
      </c>
      <c r="X18" s="9">
        <v>368035</v>
      </c>
      <c r="Y18" s="9">
        <v>0</v>
      </c>
      <c r="Z18" s="9">
        <v>3631965</v>
      </c>
      <c r="AA18" s="9">
        <v>0</v>
      </c>
      <c r="AB18" s="9" t="s">
        <v>54</v>
      </c>
      <c r="AC18" s="9" t="s">
        <v>55</v>
      </c>
      <c r="AD18" s="9" t="s">
        <v>56</v>
      </c>
      <c r="AE18" s="9" t="s">
        <v>56</v>
      </c>
      <c r="AF18" s="9" t="s">
        <v>56</v>
      </c>
      <c r="AG18" s="9" t="s">
        <v>56</v>
      </c>
      <c r="AH18" s="9" t="s">
        <v>57</v>
      </c>
      <c r="AI18" s="9">
        <v>1</v>
      </c>
    </row>
    <row r="19" spans="1:35">
      <c r="A19" t="s">
        <v>41</v>
      </c>
      <c r="B19" t="s">
        <v>42</v>
      </c>
      <c r="C19" t="s">
        <v>43</v>
      </c>
      <c r="D19" t="s">
        <v>44</v>
      </c>
      <c r="E19" t="s">
        <v>236</v>
      </c>
      <c r="F19" t="s">
        <v>264</v>
      </c>
      <c r="G19" t="s">
        <v>46</v>
      </c>
      <c r="H19" t="s">
        <v>47</v>
      </c>
      <c r="I19" t="s">
        <v>455</v>
      </c>
      <c r="J19" t="s">
        <v>49</v>
      </c>
      <c r="K19" t="s">
        <v>98</v>
      </c>
      <c r="L19" t="s">
        <v>265</v>
      </c>
      <c r="M19" t="s">
        <v>266</v>
      </c>
      <c r="N19">
        <v>7050</v>
      </c>
      <c r="O19">
        <v>18</v>
      </c>
      <c r="P19" t="s">
        <v>473</v>
      </c>
      <c r="Q19" s="9">
        <v>36775000</v>
      </c>
      <c r="R19" s="9">
        <v>36775000</v>
      </c>
      <c r="S19" s="9">
        <v>33444998</v>
      </c>
      <c r="T19" s="9">
        <v>33444998</v>
      </c>
      <c r="U19" s="9">
        <v>3330002</v>
      </c>
      <c r="V19" s="9">
        <v>33444998</v>
      </c>
      <c r="W19" s="9">
        <v>0</v>
      </c>
      <c r="X19" s="9">
        <v>3330002</v>
      </c>
      <c r="Y19" s="9">
        <v>0</v>
      </c>
      <c r="Z19" s="9">
        <v>33444998</v>
      </c>
      <c r="AA19" s="9">
        <v>0</v>
      </c>
      <c r="AB19" s="9" t="s">
        <v>54</v>
      </c>
      <c r="AC19" s="9" t="s">
        <v>55</v>
      </c>
      <c r="AD19" s="9" t="s">
        <v>56</v>
      </c>
      <c r="AE19" s="9" t="s">
        <v>56</v>
      </c>
      <c r="AF19" s="9" t="s">
        <v>56</v>
      </c>
      <c r="AG19" s="9" t="s">
        <v>56</v>
      </c>
      <c r="AH19" s="9" t="s">
        <v>57</v>
      </c>
      <c r="AI19" s="9">
        <v>1</v>
      </c>
    </row>
    <row r="20" spans="1:35">
      <c r="A20" t="s">
        <v>41</v>
      </c>
      <c r="B20" t="s">
        <v>42</v>
      </c>
      <c r="C20" t="s">
        <v>43</v>
      </c>
      <c r="D20" t="s">
        <v>44</v>
      </c>
      <c r="E20" t="s">
        <v>236</v>
      </c>
      <c r="F20" t="s">
        <v>264</v>
      </c>
      <c r="G20" t="s">
        <v>46</v>
      </c>
      <c r="H20" t="s">
        <v>47</v>
      </c>
      <c r="I20" t="s">
        <v>455</v>
      </c>
      <c r="J20" t="s">
        <v>49</v>
      </c>
      <c r="K20" t="s">
        <v>98</v>
      </c>
      <c r="L20" t="s">
        <v>265</v>
      </c>
      <c r="M20" t="s">
        <v>268</v>
      </c>
      <c r="N20">
        <v>7051</v>
      </c>
      <c r="O20">
        <v>19</v>
      </c>
      <c r="P20" t="s">
        <v>474</v>
      </c>
      <c r="Q20" s="9">
        <v>50000000</v>
      </c>
      <c r="R20" s="9">
        <v>50000000</v>
      </c>
      <c r="S20" s="9">
        <v>31333772</v>
      </c>
      <c r="T20" s="9">
        <v>31333772</v>
      </c>
      <c r="U20" s="9">
        <v>18666228</v>
      </c>
      <c r="V20" s="9">
        <v>31333772</v>
      </c>
      <c r="W20" s="9">
        <v>0</v>
      </c>
      <c r="X20" s="9">
        <v>18666228</v>
      </c>
      <c r="Y20" s="9">
        <v>0</v>
      </c>
      <c r="Z20" s="9">
        <v>30054540</v>
      </c>
      <c r="AA20" s="9">
        <v>1279232</v>
      </c>
      <c r="AB20" s="9" t="s">
        <v>54</v>
      </c>
      <c r="AC20" s="9" t="s">
        <v>55</v>
      </c>
      <c r="AD20" s="9" t="s">
        <v>56</v>
      </c>
      <c r="AE20" s="9" t="s">
        <v>56</v>
      </c>
      <c r="AF20" s="9" t="s">
        <v>56</v>
      </c>
      <c r="AG20" s="9" t="s">
        <v>56</v>
      </c>
      <c r="AH20" s="9" t="s">
        <v>57</v>
      </c>
      <c r="AI20" s="9">
        <v>1</v>
      </c>
    </row>
    <row r="21" spans="1:35">
      <c r="A21" t="s">
        <v>41</v>
      </c>
      <c r="B21" t="s">
        <v>42</v>
      </c>
      <c r="C21" t="s">
        <v>43</v>
      </c>
      <c r="D21" t="s">
        <v>44</v>
      </c>
      <c r="E21" t="s">
        <v>236</v>
      </c>
      <c r="F21" t="s">
        <v>264</v>
      </c>
      <c r="G21" t="s">
        <v>46</v>
      </c>
      <c r="H21" t="s">
        <v>47</v>
      </c>
      <c r="I21" t="s">
        <v>455</v>
      </c>
      <c r="J21" t="s">
        <v>49</v>
      </c>
      <c r="K21" t="s">
        <v>98</v>
      </c>
      <c r="L21" t="s">
        <v>265</v>
      </c>
      <c r="M21" t="s">
        <v>270</v>
      </c>
      <c r="N21">
        <v>7052</v>
      </c>
      <c r="O21">
        <v>20</v>
      </c>
      <c r="P21" t="s">
        <v>475</v>
      </c>
      <c r="Q21" s="9">
        <v>30000000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 t="s">
        <v>54</v>
      </c>
      <c r="AC21" s="9" t="s">
        <v>55</v>
      </c>
      <c r="AD21" s="9" t="s">
        <v>56</v>
      </c>
      <c r="AE21" s="9" t="s">
        <v>56</v>
      </c>
      <c r="AF21" s="9" t="s">
        <v>56</v>
      </c>
      <c r="AG21" s="9" t="s">
        <v>56</v>
      </c>
      <c r="AH21" s="9" t="s">
        <v>57</v>
      </c>
      <c r="AI21" s="9">
        <v>1</v>
      </c>
    </row>
    <row r="22" spans="1:35">
      <c r="A22" t="s">
        <v>41</v>
      </c>
      <c r="B22" t="s">
        <v>42</v>
      </c>
      <c r="C22" t="s">
        <v>43</v>
      </c>
      <c r="D22" t="s">
        <v>44</v>
      </c>
      <c r="E22" t="s">
        <v>236</v>
      </c>
      <c r="F22" t="s">
        <v>272</v>
      </c>
      <c r="G22" t="s">
        <v>46</v>
      </c>
      <c r="H22" t="s">
        <v>47</v>
      </c>
      <c r="I22" t="s">
        <v>455</v>
      </c>
      <c r="J22" t="s">
        <v>49</v>
      </c>
      <c r="K22" t="s">
        <v>98</v>
      </c>
      <c r="L22" t="s">
        <v>273</v>
      </c>
      <c r="M22" t="s">
        <v>274</v>
      </c>
      <c r="N22">
        <v>7053</v>
      </c>
      <c r="O22">
        <v>21</v>
      </c>
      <c r="P22" t="s">
        <v>476</v>
      </c>
      <c r="Q22" s="9">
        <v>7000000</v>
      </c>
      <c r="R22" s="9">
        <v>7000000</v>
      </c>
      <c r="S22" s="9">
        <v>2035671</v>
      </c>
      <c r="T22" s="9">
        <v>2035671</v>
      </c>
      <c r="U22" s="9">
        <v>4964329</v>
      </c>
      <c r="V22" s="9">
        <v>2035671</v>
      </c>
      <c r="W22" s="9">
        <v>0</v>
      </c>
      <c r="X22" s="9">
        <v>4964329</v>
      </c>
      <c r="Y22" s="9">
        <v>0</v>
      </c>
      <c r="Z22" s="9">
        <v>2035671</v>
      </c>
      <c r="AA22" s="9">
        <v>0</v>
      </c>
      <c r="AB22" s="9" t="s">
        <v>54</v>
      </c>
      <c r="AC22" s="9" t="s">
        <v>55</v>
      </c>
      <c r="AD22" s="9" t="s">
        <v>56</v>
      </c>
      <c r="AE22" s="9" t="s">
        <v>56</v>
      </c>
      <c r="AF22" s="9" t="s">
        <v>56</v>
      </c>
      <c r="AG22" s="9" t="s">
        <v>56</v>
      </c>
      <c r="AH22" s="9" t="s">
        <v>57</v>
      </c>
      <c r="AI22" s="9">
        <v>1</v>
      </c>
    </row>
    <row r="23" spans="1:35">
      <c r="A23" t="s">
        <v>41</v>
      </c>
      <c r="B23" t="s">
        <v>42</v>
      </c>
      <c r="C23" t="s">
        <v>43</v>
      </c>
      <c r="D23" t="s">
        <v>44</v>
      </c>
      <c r="E23" t="s">
        <v>236</v>
      </c>
      <c r="F23" t="s">
        <v>272</v>
      </c>
      <c r="G23" t="s">
        <v>46</v>
      </c>
      <c r="H23" t="s">
        <v>47</v>
      </c>
      <c r="I23" t="s">
        <v>455</v>
      </c>
      <c r="J23" t="s">
        <v>49</v>
      </c>
      <c r="K23" t="s">
        <v>98</v>
      </c>
      <c r="L23" t="s">
        <v>273</v>
      </c>
      <c r="M23" t="s">
        <v>276</v>
      </c>
      <c r="N23">
        <v>7054</v>
      </c>
      <c r="O23">
        <v>22</v>
      </c>
      <c r="P23" t="s">
        <v>477</v>
      </c>
      <c r="Q23" s="9">
        <v>95000000</v>
      </c>
      <c r="R23" s="9">
        <v>120000000</v>
      </c>
      <c r="S23" s="9">
        <v>95000000</v>
      </c>
      <c r="T23" s="9">
        <v>95000000</v>
      </c>
      <c r="U23" s="9">
        <v>25000000</v>
      </c>
      <c r="V23" s="9">
        <v>95000000</v>
      </c>
      <c r="W23" s="9">
        <v>0</v>
      </c>
      <c r="X23" s="9">
        <v>25000000</v>
      </c>
      <c r="Y23" s="9">
        <v>0</v>
      </c>
      <c r="Z23" s="9">
        <v>95000000</v>
      </c>
      <c r="AA23" s="9">
        <v>0</v>
      </c>
      <c r="AB23" s="9" t="s">
        <v>54</v>
      </c>
      <c r="AC23" s="9" t="s">
        <v>55</v>
      </c>
      <c r="AD23" s="9" t="s">
        <v>56</v>
      </c>
      <c r="AE23" s="9" t="s">
        <v>56</v>
      </c>
      <c r="AF23" s="9" t="s">
        <v>56</v>
      </c>
      <c r="AG23" s="9" t="s">
        <v>56</v>
      </c>
      <c r="AH23" s="9" t="s">
        <v>57</v>
      </c>
      <c r="AI23" s="9">
        <v>1</v>
      </c>
    </row>
    <row r="24" spans="1:35">
      <c r="A24" t="s">
        <v>41</v>
      </c>
      <c r="B24" t="s">
        <v>42</v>
      </c>
      <c r="C24" t="s">
        <v>43</v>
      </c>
      <c r="D24" t="s">
        <v>44</v>
      </c>
      <c r="E24" t="s">
        <v>236</v>
      </c>
      <c r="F24" t="s">
        <v>272</v>
      </c>
      <c r="G24" t="s">
        <v>46</v>
      </c>
      <c r="H24" t="s">
        <v>47</v>
      </c>
      <c r="I24" t="s">
        <v>455</v>
      </c>
      <c r="J24" t="s">
        <v>49</v>
      </c>
      <c r="K24" t="s">
        <v>98</v>
      </c>
      <c r="L24" t="s">
        <v>273</v>
      </c>
      <c r="M24" t="s">
        <v>278</v>
      </c>
      <c r="N24">
        <v>7055</v>
      </c>
      <c r="O24">
        <v>23</v>
      </c>
      <c r="P24" t="s">
        <v>478</v>
      </c>
      <c r="Q24" s="9">
        <v>30000000</v>
      </c>
      <c r="R24" s="9">
        <v>30000000</v>
      </c>
      <c r="S24" s="9">
        <v>17508597</v>
      </c>
      <c r="T24" s="9">
        <v>17508597</v>
      </c>
      <c r="U24" s="9">
        <v>12491403</v>
      </c>
      <c r="V24" s="9">
        <v>17508597</v>
      </c>
      <c r="W24" s="9">
        <v>0</v>
      </c>
      <c r="X24" s="9">
        <v>12491403</v>
      </c>
      <c r="Y24" s="9">
        <v>0</v>
      </c>
      <c r="Z24" s="9">
        <v>17456826</v>
      </c>
      <c r="AA24" s="9">
        <v>51771</v>
      </c>
      <c r="AB24" s="9" t="s">
        <v>54</v>
      </c>
      <c r="AC24" s="9" t="s">
        <v>55</v>
      </c>
      <c r="AD24" s="9" t="s">
        <v>56</v>
      </c>
      <c r="AE24" s="9" t="s">
        <v>56</v>
      </c>
      <c r="AF24" s="9" t="s">
        <v>56</v>
      </c>
      <c r="AG24" s="9" t="s">
        <v>56</v>
      </c>
      <c r="AH24" s="9" t="s">
        <v>57</v>
      </c>
      <c r="AI24" s="9">
        <v>1</v>
      </c>
    </row>
    <row r="25" spans="1:35">
      <c r="A25" t="s">
        <v>41</v>
      </c>
      <c r="B25" t="s">
        <v>42</v>
      </c>
      <c r="C25" t="s">
        <v>43</v>
      </c>
      <c r="D25" t="s">
        <v>44</v>
      </c>
      <c r="E25" t="s">
        <v>236</v>
      </c>
      <c r="F25" t="s">
        <v>272</v>
      </c>
      <c r="G25" t="s">
        <v>46</v>
      </c>
      <c r="H25" t="s">
        <v>47</v>
      </c>
      <c r="I25" t="s">
        <v>455</v>
      </c>
      <c r="J25" t="s">
        <v>49</v>
      </c>
      <c r="K25" t="s">
        <v>98</v>
      </c>
      <c r="L25" t="s">
        <v>273</v>
      </c>
      <c r="M25" t="s">
        <v>280</v>
      </c>
      <c r="N25">
        <v>7056</v>
      </c>
      <c r="O25">
        <v>24</v>
      </c>
      <c r="P25" t="s">
        <v>479</v>
      </c>
      <c r="Q25" s="9">
        <v>4000000</v>
      </c>
      <c r="R25" s="9">
        <v>4000000</v>
      </c>
      <c r="S25" s="9">
        <v>0</v>
      </c>
      <c r="T25" s="9">
        <v>0</v>
      </c>
      <c r="U25" s="9">
        <v>4000000</v>
      </c>
      <c r="V25" s="9">
        <v>0</v>
      </c>
      <c r="W25" s="9">
        <v>0</v>
      </c>
      <c r="X25" s="9">
        <v>4000000</v>
      </c>
      <c r="Y25" s="9">
        <v>0</v>
      </c>
      <c r="Z25" s="9">
        <v>0</v>
      </c>
      <c r="AA25" s="9">
        <v>0</v>
      </c>
      <c r="AB25" s="9" t="s">
        <v>54</v>
      </c>
      <c r="AC25" s="9" t="s">
        <v>55</v>
      </c>
      <c r="AD25" s="9" t="s">
        <v>56</v>
      </c>
      <c r="AE25" s="9" t="s">
        <v>56</v>
      </c>
      <c r="AF25" s="9" t="s">
        <v>56</v>
      </c>
      <c r="AG25" s="9" t="s">
        <v>56</v>
      </c>
      <c r="AH25" s="9" t="s">
        <v>57</v>
      </c>
      <c r="AI25" s="9">
        <v>1</v>
      </c>
    </row>
    <row r="26" spans="1:35">
      <c r="A26" t="s">
        <v>41</v>
      </c>
      <c r="B26" t="s">
        <v>42</v>
      </c>
      <c r="C26" t="s">
        <v>43</v>
      </c>
      <c r="D26" t="s">
        <v>44</v>
      </c>
      <c r="E26" t="s">
        <v>236</v>
      </c>
      <c r="F26" t="s">
        <v>272</v>
      </c>
      <c r="G26" t="s">
        <v>46</v>
      </c>
      <c r="H26" t="s">
        <v>47</v>
      </c>
      <c r="I26" t="s">
        <v>455</v>
      </c>
      <c r="J26" t="s">
        <v>49</v>
      </c>
      <c r="K26" t="s">
        <v>98</v>
      </c>
      <c r="L26" t="s">
        <v>273</v>
      </c>
      <c r="M26" t="s">
        <v>282</v>
      </c>
      <c r="N26">
        <v>7057</v>
      </c>
      <c r="O26">
        <v>25</v>
      </c>
      <c r="P26" t="s">
        <v>480</v>
      </c>
      <c r="Q26" s="9">
        <v>99000000</v>
      </c>
      <c r="R26" s="9">
        <v>99000000</v>
      </c>
      <c r="S26" s="9">
        <v>81844287</v>
      </c>
      <c r="T26" s="9">
        <v>81844287</v>
      </c>
      <c r="U26" s="9">
        <v>17155713</v>
      </c>
      <c r="V26" s="9">
        <v>81844287</v>
      </c>
      <c r="W26" s="9">
        <v>0</v>
      </c>
      <c r="X26" s="9">
        <v>17155713</v>
      </c>
      <c r="Y26" s="9">
        <v>0</v>
      </c>
      <c r="Z26" s="9">
        <v>81844287</v>
      </c>
      <c r="AA26" s="9">
        <v>0</v>
      </c>
      <c r="AB26" s="9" t="s">
        <v>54</v>
      </c>
      <c r="AC26" s="9" t="s">
        <v>55</v>
      </c>
      <c r="AD26" s="9" t="s">
        <v>56</v>
      </c>
      <c r="AE26" s="9" t="s">
        <v>56</v>
      </c>
      <c r="AF26" s="9" t="s">
        <v>56</v>
      </c>
      <c r="AG26" s="9" t="s">
        <v>56</v>
      </c>
      <c r="AH26" s="9" t="s">
        <v>57</v>
      </c>
      <c r="AI26" s="9">
        <v>1</v>
      </c>
    </row>
    <row r="27" spans="1:35">
      <c r="A27" t="s">
        <v>41</v>
      </c>
      <c r="B27" t="s">
        <v>42</v>
      </c>
      <c r="C27" t="s">
        <v>43</v>
      </c>
      <c r="D27" t="s">
        <v>44</v>
      </c>
      <c r="E27" t="s">
        <v>236</v>
      </c>
      <c r="F27" t="s">
        <v>272</v>
      </c>
      <c r="G27" t="s">
        <v>46</v>
      </c>
      <c r="H27" t="s">
        <v>47</v>
      </c>
      <c r="I27" t="s">
        <v>455</v>
      </c>
      <c r="J27" t="s">
        <v>49</v>
      </c>
      <c r="K27" t="s">
        <v>98</v>
      </c>
      <c r="L27" t="s">
        <v>273</v>
      </c>
      <c r="M27" t="s">
        <v>284</v>
      </c>
      <c r="N27">
        <v>7058</v>
      </c>
      <c r="O27">
        <v>26</v>
      </c>
      <c r="P27" t="s">
        <v>481</v>
      </c>
      <c r="Q27" s="9">
        <v>44000000</v>
      </c>
      <c r="R27" s="9">
        <v>44000000</v>
      </c>
      <c r="S27" s="9">
        <v>26529591</v>
      </c>
      <c r="T27" s="9">
        <v>26529591</v>
      </c>
      <c r="U27" s="9">
        <v>17470409</v>
      </c>
      <c r="V27" s="9">
        <v>26529591</v>
      </c>
      <c r="W27" s="9">
        <v>0</v>
      </c>
      <c r="X27" s="9">
        <v>17470409</v>
      </c>
      <c r="Y27" s="9">
        <v>0</v>
      </c>
      <c r="Z27" s="9">
        <v>26529591</v>
      </c>
      <c r="AA27" s="9">
        <v>0</v>
      </c>
      <c r="AB27" s="9" t="s">
        <v>54</v>
      </c>
      <c r="AC27" s="9" t="s">
        <v>55</v>
      </c>
      <c r="AD27" s="9" t="s">
        <v>56</v>
      </c>
      <c r="AE27" s="9" t="s">
        <v>56</v>
      </c>
      <c r="AF27" s="9" t="s">
        <v>56</v>
      </c>
      <c r="AG27" s="9" t="s">
        <v>56</v>
      </c>
      <c r="AH27" s="9" t="s">
        <v>57</v>
      </c>
      <c r="AI27" s="9">
        <v>1</v>
      </c>
    </row>
    <row r="28" spans="1:35">
      <c r="A28" t="s">
        <v>41</v>
      </c>
      <c r="B28" t="s">
        <v>42</v>
      </c>
      <c r="C28" t="s">
        <v>43</v>
      </c>
      <c r="D28" t="s">
        <v>44</v>
      </c>
      <c r="E28" t="s">
        <v>236</v>
      </c>
      <c r="F28" t="s">
        <v>272</v>
      </c>
      <c r="G28" t="s">
        <v>46</v>
      </c>
      <c r="H28" t="s">
        <v>47</v>
      </c>
      <c r="I28" t="s">
        <v>455</v>
      </c>
      <c r="J28" t="s">
        <v>49</v>
      </c>
      <c r="K28" t="s">
        <v>98</v>
      </c>
      <c r="L28" t="s">
        <v>273</v>
      </c>
      <c r="M28" t="s">
        <v>286</v>
      </c>
      <c r="N28">
        <v>7059</v>
      </c>
      <c r="O28">
        <v>27</v>
      </c>
      <c r="P28" t="s">
        <v>482</v>
      </c>
      <c r="Q28" s="9">
        <v>12000000</v>
      </c>
      <c r="R28" s="9">
        <v>17000000</v>
      </c>
      <c r="S28" s="9">
        <v>13857553</v>
      </c>
      <c r="T28" s="9">
        <v>13857553</v>
      </c>
      <c r="U28" s="9">
        <v>3142447</v>
      </c>
      <c r="V28" s="9">
        <v>13857553</v>
      </c>
      <c r="W28" s="9">
        <v>0</v>
      </c>
      <c r="X28" s="9">
        <v>3142447</v>
      </c>
      <c r="Y28" s="9">
        <v>0</v>
      </c>
      <c r="Z28" s="9">
        <v>13857553</v>
      </c>
      <c r="AA28" s="9">
        <v>0</v>
      </c>
      <c r="AB28" s="9" t="s">
        <v>54</v>
      </c>
      <c r="AC28" s="9" t="s">
        <v>55</v>
      </c>
      <c r="AD28" s="9" t="s">
        <v>56</v>
      </c>
      <c r="AE28" s="9" t="s">
        <v>56</v>
      </c>
      <c r="AF28" s="9" t="s">
        <v>56</v>
      </c>
      <c r="AG28" s="9" t="s">
        <v>56</v>
      </c>
      <c r="AH28" s="9" t="s">
        <v>57</v>
      </c>
      <c r="AI28" s="9">
        <v>1</v>
      </c>
    </row>
    <row r="29" spans="1:35">
      <c r="A29" t="s">
        <v>41</v>
      </c>
      <c r="B29" t="s">
        <v>42</v>
      </c>
      <c r="C29" t="s">
        <v>43</v>
      </c>
      <c r="D29" t="s">
        <v>44</v>
      </c>
      <c r="E29" t="s">
        <v>236</v>
      </c>
      <c r="F29" t="s">
        <v>272</v>
      </c>
      <c r="G29" t="s">
        <v>46</v>
      </c>
      <c r="H29" t="s">
        <v>47</v>
      </c>
      <c r="I29" t="s">
        <v>455</v>
      </c>
      <c r="J29" t="s">
        <v>49</v>
      </c>
      <c r="K29" t="s">
        <v>98</v>
      </c>
      <c r="L29" t="s">
        <v>273</v>
      </c>
      <c r="M29" t="s">
        <v>444</v>
      </c>
      <c r="N29">
        <v>7060</v>
      </c>
      <c r="O29">
        <v>28</v>
      </c>
      <c r="P29" t="s">
        <v>483</v>
      </c>
      <c r="Q29" s="9">
        <v>13000000</v>
      </c>
      <c r="R29" s="9">
        <v>13000000</v>
      </c>
      <c r="S29" s="9">
        <v>13000000</v>
      </c>
      <c r="T29" s="9">
        <v>13000000</v>
      </c>
      <c r="U29" s="9">
        <v>0</v>
      </c>
      <c r="V29" s="9">
        <v>13000000</v>
      </c>
      <c r="W29" s="9">
        <v>0</v>
      </c>
      <c r="X29" s="9">
        <v>0</v>
      </c>
      <c r="Y29" s="9">
        <v>0</v>
      </c>
      <c r="Z29" s="9">
        <v>13000000</v>
      </c>
      <c r="AA29" s="9">
        <v>0</v>
      </c>
      <c r="AB29" s="9" t="s">
        <v>54</v>
      </c>
      <c r="AC29" s="9" t="s">
        <v>55</v>
      </c>
      <c r="AD29" s="9" t="s">
        <v>56</v>
      </c>
      <c r="AE29" s="9" t="s">
        <v>56</v>
      </c>
      <c r="AF29" s="9" t="s">
        <v>56</v>
      </c>
      <c r="AG29" s="9" t="s">
        <v>56</v>
      </c>
      <c r="AH29" s="9" t="s">
        <v>57</v>
      </c>
      <c r="AI29" s="9">
        <v>1</v>
      </c>
    </row>
    <row r="30" spans="1:35">
      <c r="A30" t="s">
        <v>41</v>
      </c>
      <c r="B30" t="s">
        <v>42</v>
      </c>
      <c r="C30" t="s">
        <v>43</v>
      </c>
      <c r="D30" t="s">
        <v>44</v>
      </c>
      <c r="E30" t="s">
        <v>236</v>
      </c>
      <c r="F30" t="s">
        <v>272</v>
      </c>
      <c r="G30" t="s">
        <v>46</v>
      </c>
      <c r="H30" t="s">
        <v>47</v>
      </c>
      <c r="I30" t="s">
        <v>455</v>
      </c>
      <c r="J30" t="s">
        <v>49</v>
      </c>
      <c r="K30" t="s">
        <v>98</v>
      </c>
      <c r="L30" t="s">
        <v>273</v>
      </c>
      <c r="M30" t="s">
        <v>290</v>
      </c>
      <c r="N30">
        <v>7061</v>
      </c>
      <c r="O30">
        <v>29</v>
      </c>
      <c r="P30" t="s">
        <v>484</v>
      </c>
      <c r="Q30" s="9">
        <v>106367000</v>
      </c>
      <c r="R30" s="9">
        <v>106367000</v>
      </c>
      <c r="S30" s="9">
        <v>76062695</v>
      </c>
      <c r="T30" s="9">
        <v>76062695</v>
      </c>
      <c r="U30" s="9">
        <v>30304305</v>
      </c>
      <c r="V30" s="9">
        <v>76062695</v>
      </c>
      <c r="W30" s="9">
        <v>0</v>
      </c>
      <c r="X30" s="9">
        <v>30304305</v>
      </c>
      <c r="Y30" s="9">
        <v>0</v>
      </c>
      <c r="Z30" s="9">
        <v>73617218</v>
      </c>
      <c r="AA30" s="9">
        <v>2445477</v>
      </c>
      <c r="AB30" s="9" t="s">
        <v>54</v>
      </c>
      <c r="AC30" s="9" t="s">
        <v>55</v>
      </c>
      <c r="AD30" s="9" t="s">
        <v>56</v>
      </c>
      <c r="AE30" s="9" t="s">
        <v>56</v>
      </c>
      <c r="AF30" s="9" t="s">
        <v>56</v>
      </c>
      <c r="AG30" s="9" t="s">
        <v>56</v>
      </c>
      <c r="AH30" s="9" t="s">
        <v>57</v>
      </c>
      <c r="AI30" s="9">
        <v>1</v>
      </c>
    </row>
    <row r="31" spans="1:35">
      <c r="A31" t="s">
        <v>41</v>
      </c>
      <c r="B31" t="s">
        <v>42</v>
      </c>
      <c r="C31" t="s">
        <v>43</v>
      </c>
      <c r="D31" t="s">
        <v>44</v>
      </c>
      <c r="E31" t="s">
        <v>236</v>
      </c>
      <c r="F31" t="s">
        <v>272</v>
      </c>
      <c r="G31" t="s">
        <v>46</v>
      </c>
      <c r="H31" t="s">
        <v>47</v>
      </c>
      <c r="I31" t="s">
        <v>455</v>
      </c>
      <c r="J31" t="s">
        <v>49</v>
      </c>
      <c r="K31" t="s">
        <v>98</v>
      </c>
      <c r="L31" t="s">
        <v>273</v>
      </c>
      <c r="M31" t="s">
        <v>292</v>
      </c>
      <c r="N31">
        <v>7062</v>
      </c>
      <c r="O31">
        <v>30</v>
      </c>
      <c r="P31" t="s">
        <v>485</v>
      </c>
      <c r="Q31" s="9">
        <v>85000000</v>
      </c>
      <c r="R31" s="9">
        <v>85000000</v>
      </c>
      <c r="S31" s="9">
        <v>67468555</v>
      </c>
      <c r="T31" s="9">
        <v>67468555</v>
      </c>
      <c r="U31" s="9">
        <v>17531445</v>
      </c>
      <c r="V31" s="9">
        <v>67468555</v>
      </c>
      <c r="W31" s="9">
        <v>0</v>
      </c>
      <c r="X31" s="9">
        <v>17531445</v>
      </c>
      <c r="Y31" s="9">
        <v>0</v>
      </c>
      <c r="Z31" s="9">
        <v>65746755</v>
      </c>
      <c r="AA31" s="9">
        <v>1721800</v>
      </c>
      <c r="AB31" s="9" t="s">
        <v>54</v>
      </c>
      <c r="AC31" s="9" t="s">
        <v>55</v>
      </c>
      <c r="AD31" s="9" t="s">
        <v>56</v>
      </c>
      <c r="AE31" s="9" t="s">
        <v>56</v>
      </c>
      <c r="AF31" s="9" t="s">
        <v>56</v>
      </c>
      <c r="AG31" s="9" t="s">
        <v>56</v>
      </c>
      <c r="AH31" s="9" t="s">
        <v>57</v>
      </c>
      <c r="AI31" s="9">
        <v>1</v>
      </c>
    </row>
    <row r="32" spans="1:35">
      <c r="A32" t="s">
        <v>41</v>
      </c>
      <c r="B32" t="s">
        <v>42</v>
      </c>
      <c r="C32" t="s">
        <v>43</v>
      </c>
      <c r="D32" t="s">
        <v>44</v>
      </c>
      <c r="E32" t="s">
        <v>236</v>
      </c>
      <c r="F32" t="s">
        <v>272</v>
      </c>
      <c r="G32" t="s">
        <v>46</v>
      </c>
      <c r="H32" t="s">
        <v>47</v>
      </c>
      <c r="I32" t="s">
        <v>455</v>
      </c>
      <c r="J32" t="s">
        <v>49</v>
      </c>
      <c r="K32" t="s">
        <v>98</v>
      </c>
      <c r="L32" t="s">
        <v>273</v>
      </c>
      <c r="M32" t="s">
        <v>294</v>
      </c>
      <c r="N32">
        <v>7063</v>
      </c>
      <c r="O32">
        <v>31</v>
      </c>
      <c r="P32" t="s">
        <v>486</v>
      </c>
      <c r="Q32" s="9">
        <v>2000000</v>
      </c>
      <c r="R32" s="9">
        <v>2000000</v>
      </c>
      <c r="S32" s="9">
        <v>1630950</v>
      </c>
      <c r="T32" s="9">
        <v>1630950</v>
      </c>
      <c r="U32" s="9">
        <v>369050</v>
      </c>
      <c r="V32" s="9">
        <v>1630950</v>
      </c>
      <c r="W32" s="9">
        <v>0</v>
      </c>
      <c r="X32" s="9">
        <v>369050</v>
      </c>
      <c r="Y32" s="9">
        <v>0</v>
      </c>
      <c r="Z32" s="9">
        <v>1630950</v>
      </c>
      <c r="AA32" s="9">
        <v>0</v>
      </c>
      <c r="AB32" s="9" t="s">
        <v>54</v>
      </c>
      <c r="AC32" s="9" t="s">
        <v>55</v>
      </c>
      <c r="AD32" s="9" t="s">
        <v>56</v>
      </c>
      <c r="AE32" s="9" t="s">
        <v>56</v>
      </c>
      <c r="AF32" s="9" t="s">
        <v>56</v>
      </c>
      <c r="AG32" s="9" t="s">
        <v>56</v>
      </c>
      <c r="AH32" s="9" t="s">
        <v>57</v>
      </c>
      <c r="AI32" s="9">
        <v>1</v>
      </c>
    </row>
    <row r="33" spans="1:35">
      <c r="A33" t="s">
        <v>41</v>
      </c>
      <c r="B33" t="s">
        <v>42</v>
      </c>
      <c r="C33" t="s">
        <v>43</v>
      </c>
      <c r="D33" t="s">
        <v>44</v>
      </c>
      <c r="E33" t="s">
        <v>236</v>
      </c>
      <c r="F33" t="s">
        <v>272</v>
      </c>
      <c r="G33" t="s">
        <v>46</v>
      </c>
      <c r="H33" t="s">
        <v>47</v>
      </c>
      <c r="I33" t="s">
        <v>455</v>
      </c>
      <c r="J33" t="s">
        <v>49</v>
      </c>
      <c r="K33" t="s">
        <v>98</v>
      </c>
      <c r="L33" t="s">
        <v>273</v>
      </c>
      <c r="M33" t="s">
        <v>296</v>
      </c>
      <c r="N33">
        <v>7064</v>
      </c>
      <c r="O33">
        <v>32</v>
      </c>
      <c r="P33" t="s">
        <v>487</v>
      </c>
      <c r="Q33" s="9">
        <v>35000000</v>
      </c>
      <c r="R33" s="9">
        <v>35000000</v>
      </c>
      <c r="S33" s="9">
        <v>31215965</v>
      </c>
      <c r="T33" s="9">
        <v>31215965</v>
      </c>
      <c r="U33" s="9">
        <v>3784035</v>
      </c>
      <c r="V33" s="9">
        <v>31215965</v>
      </c>
      <c r="W33" s="9">
        <v>0</v>
      </c>
      <c r="X33" s="9">
        <v>3784035</v>
      </c>
      <c r="Y33" s="9">
        <v>0</v>
      </c>
      <c r="Z33" s="9">
        <v>30300495</v>
      </c>
      <c r="AA33" s="9">
        <v>915470</v>
      </c>
      <c r="AB33" s="9" t="s">
        <v>54</v>
      </c>
      <c r="AC33" s="9" t="s">
        <v>55</v>
      </c>
      <c r="AD33" s="9" t="s">
        <v>56</v>
      </c>
      <c r="AE33" s="9" t="s">
        <v>56</v>
      </c>
      <c r="AF33" s="9" t="s">
        <v>56</v>
      </c>
      <c r="AG33" s="9" t="s">
        <v>56</v>
      </c>
      <c r="AH33" s="9" t="s">
        <v>57</v>
      </c>
      <c r="AI33" s="9">
        <v>1</v>
      </c>
    </row>
    <row r="34" spans="1:35">
      <c r="A34" t="s">
        <v>41</v>
      </c>
      <c r="B34" t="s">
        <v>42</v>
      </c>
      <c r="C34" t="s">
        <v>43</v>
      </c>
      <c r="D34" t="s">
        <v>44</v>
      </c>
      <c r="E34" t="s">
        <v>236</v>
      </c>
      <c r="F34" t="s">
        <v>272</v>
      </c>
      <c r="G34" t="s">
        <v>46</v>
      </c>
      <c r="H34" t="s">
        <v>47</v>
      </c>
      <c r="I34" t="s">
        <v>455</v>
      </c>
      <c r="J34" t="s">
        <v>49</v>
      </c>
      <c r="K34" t="s">
        <v>98</v>
      </c>
      <c r="L34" t="s">
        <v>273</v>
      </c>
      <c r="M34" t="s">
        <v>298</v>
      </c>
      <c r="N34">
        <v>7065</v>
      </c>
      <c r="O34">
        <v>33</v>
      </c>
      <c r="P34" t="s">
        <v>488</v>
      </c>
      <c r="Q34" s="9">
        <v>50000000</v>
      </c>
      <c r="R34" s="9">
        <v>20000000</v>
      </c>
      <c r="S34" s="9">
        <v>0</v>
      </c>
      <c r="T34" s="9">
        <v>0</v>
      </c>
      <c r="U34" s="9">
        <v>20000000</v>
      </c>
      <c r="V34" s="9">
        <v>0</v>
      </c>
      <c r="W34" s="9">
        <v>0</v>
      </c>
      <c r="X34" s="9">
        <v>20000000</v>
      </c>
      <c r="Y34" s="9">
        <v>0</v>
      </c>
      <c r="Z34" s="9">
        <v>0</v>
      </c>
      <c r="AA34" s="9">
        <v>0</v>
      </c>
      <c r="AB34" s="9" t="s">
        <v>54</v>
      </c>
      <c r="AC34" s="9" t="s">
        <v>55</v>
      </c>
      <c r="AD34" s="9" t="s">
        <v>56</v>
      </c>
      <c r="AE34" s="9" t="s">
        <v>56</v>
      </c>
      <c r="AF34" s="9" t="s">
        <v>56</v>
      </c>
      <c r="AG34" s="9" t="s">
        <v>56</v>
      </c>
      <c r="AH34" s="9" t="s">
        <v>57</v>
      </c>
      <c r="AI34" s="9">
        <v>1</v>
      </c>
    </row>
    <row r="35" spans="1:35">
      <c r="A35" t="s">
        <v>41</v>
      </c>
      <c r="B35" t="s">
        <v>42</v>
      </c>
      <c r="C35" t="s">
        <v>43</v>
      </c>
      <c r="D35" t="s">
        <v>44</v>
      </c>
      <c r="E35" t="s">
        <v>236</v>
      </c>
      <c r="F35" t="s">
        <v>300</v>
      </c>
      <c r="G35" t="s">
        <v>46</v>
      </c>
      <c r="H35" t="s">
        <v>47</v>
      </c>
      <c r="I35" t="s">
        <v>455</v>
      </c>
      <c r="J35" t="s">
        <v>49</v>
      </c>
      <c r="K35" t="s">
        <v>98</v>
      </c>
      <c r="L35" t="s">
        <v>135</v>
      </c>
      <c r="M35" t="s">
        <v>301</v>
      </c>
      <c r="N35">
        <v>7066</v>
      </c>
      <c r="O35">
        <v>34</v>
      </c>
      <c r="P35" t="s">
        <v>489</v>
      </c>
      <c r="Q35" s="9">
        <v>80000000</v>
      </c>
      <c r="R35" s="9">
        <v>110000000</v>
      </c>
      <c r="S35" s="9">
        <v>88839971</v>
      </c>
      <c r="T35" s="9">
        <v>88839971</v>
      </c>
      <c r="U35" s="9">
        <v>21160029</v>
      </c>
      <c r="V35" s="9">
        <v>88839971</v>
      </c>
      <c r="W35" s="9">
        <v>0</v>
      </c>
      <c r="X35" s="9">
        <v>21160029</v>
      </c>
      <c r="Y35" s="9">
        <v>0</v>
      </c>
      <c r="Z35" s="9">
        <v>68328105</v>
      </c>
      <c r="AA35" s="9">
        <v>20511866</v>
      </c>
      <c r="AB35" s="9" t="s">
        <v>54</v>
      </c>
      <c r="AC35" s="9" t="s">
        <v>55</v>
      </c>
      <c r="AD35" s="9" t="s">
        <v>56</v>
      </c>
      <c r="AE35" s="9" t="s">
        <v>56</v>
      </c>
      <c r="AF35" s="9" t="s">
        <v>56</v>
      </c>
      <c r="AG35" s="9" t="s">
        <v>56</v>
      </c>
      <c r="AH35" s="9" t="s">
        <v>57</v>
      </c>
      <c r="AI35" s="9">
        <v>1</v>
      </c>
    </row>
    <row r="36" spans="1:35">
      <c r="A36" t="s">
        <v>41</v>
      </c>
      <c r="B36" t="s">
        <v>42</v>
      </c>
      <c r="C36" t="s">
        <v>43</v>
      </c>
      <c r="D36" t="s">
        <v>44</v>
      </c>
      <c r="E36" t="s">
        <v>236</v>
      </c>
      <c r="F36" t="s">
        <v>303</v>
      </c>
      <c r="G36" t="s">
        <v>46</v>
      </c>
      <c r="H36" t="s">
        <v>47</v>
      </c>
      <c r="I36" t="s">
        <v>455</v>
      </c>
      <c r="J36" t="s">
        <v>49</v>
      </c>
      <c r="K36" t="s">
        <v>98</v>
      </c>
      <c r="L36" t="s">
        <v>304</v>
      </c>
      <c r="M36" t="s">
        <v>305</v>
      </c>
      <c r="N36">
        <v>7067</v>
      </c>
      <c r="O36">
        <v>35</v>
      </c>
      <c r="P36" t="s">
        <v>490</v>
      </c>
      <c r="Q36" s="9">
        <v>60000000</v>
      </c>
      <c r="R36" s="9">
        <v>60000000</v>
      </c>
      <c r="S36" s="9">
        <v>46246483</v>
      </c>
      <c r="T36" s="9">
        <v>46246483</v>
      </c>
      <c r="U36" s="9">
        <v>13753517</v>
      </c>
      <c r="V36" s="9">
        <v>46246483</v>
      </c>
      <c r="W36" s="9">
        <v>0</v>
      </c>
      <c r="X36" s="9">
        <v>13753517</v>
      </c>
      <c r="Y36" s="9">
        <v>0</v>
      </c>
      <c r="Z36" s="9">
        <v>20423853</v>
      </c>
      <c r="AA36" s="9">
        <v>25822630</v>
      </c>
      <c r="AB36" s="9" t="s">
        <v>54</v>
      </c>
      <c r="AC36" s="9" t="s">
        <v>55</v>
      </c>
      <c r="AD36" s="9" t="s">
        <v>56</v>
      </c>
      <c r="AE36" s="9" t="s">
        <v>56</v>
      </c>
      <c r="AF36" s="9" t="s">
        <v>56</v>
      </c>
      <c r="AG36" s="9" t="s">
        <v>56</v>
      </c>
      <c r="AH36" s="9" t="s">
        <v>57</v>
      </c>
      <c r="AI36" s="9">
        <v>1</v>
      </c>
    </row>
    <row r="37" spans="1:35">
      <c r="A37" t="s">
        <v>41</v>
      </c>
      <c r="B37" t="s">
        <v>42</v>
      </c>
      <c r="C37" t="s">
        <v>43</v>
      </c>
      <c r="D37" t="s">
        <v>44</v>
      </c>
      <c r="E37" t="s">
        <v>236</v>
      </c>
      <c r="F37" t="s">
        <v>307</v>
      </c>
      <c r="G37" t="s">
        <v>46</v>
      </c>
      <c r="H37" t="s">
        <v>47</v>
      </c>
      <c r="I37" t="s">
        <v>455</v>
      </c>
      <c r="J37" t="s">
        <v>49</v>
      </c>
      <c r="K37" t="s">
        <v>98</v>
      </c>
      <c r="L37" t="s">
        <v>308</v>
      </c>
      <c r="M37" t="s">
        <v>309</v>
      </c>
      <c r="N37">
        <v>7068</v>
      </c>
      <c r="O37">
        <v>36</v>
      </c>
      <c r="P37" t="s">
        <v>491</v>
      </c>
      <c r="Q37" s="9">
        <v>5000000</v>
      </c>
      <c r="R37" s="9">
        <v>5000000</v>
      </c>
      <c r="S37" s="9">
        <v>0</v>
      </c>
      <c r="T37" s="9">
        <v>0</v>
      </c>
      <c r="U37" s="9">
        <v>5000000</v>
      </c>
      <c r="V37" s="9">
        <v>0</v>
      </c>
      <c r="W37" s="9">
        <v>0</v>
      </c>
      <c r="X37" s="9">
        <v>5000000</v>
      </c>
      <c r="Y37" s="9">
        <v>0</v>
      </c>
      <c r="Z37" s="9">
        <v>0</v>
      </c>
      <c r="AA37" s="9">
        <v>0</v>
      </c>
      <c r="AB37" s="9" t="s">
        <v>54</v>
      </c>
      <c r="AC37" s="9" t="s">
        <v>55</v>
      </c>
      <c r="AD37" s="9" t="s">
        <v>56</v>
      </c>
      <c r="AE37" s="9" t="s">
        <v>56</v>
      </c>
      <c r="AF37" s="9" t="s">
        <v>56</v>
      </c>
      <c r="AG37" s="9" t="s">
        <v>56</v>
      </c>
      <c r="AH37" s="9" t="s">
        <v>57</v>
      </c>
      <c r="AI37" s="9">
        <v>1</v>
      </c>
    </row>
    <row r="38" spans="1:35">
      <c r="A38" t="s">
        <v>41</v>
      </c>
      <c r="B38" t="s">
        <v>42</v>
      </c>
      <c r="C38" t="s">
        <v>43</v>
      </c>
      <c r="D38" t="s">
        <v>44</v>
      </c>
      <c r="E38" t="s">
        <v>236</v>
      </c>
      <c r="F38" t="s">
        <v>307</v>
      </c>
      <c r="G38" t="s">
        <v>46</v>
      </c>
      <c r="H38" t="s">
        <v>47</v>
      </c>
      <c r="I38" t="s">
        <v>455</v>
      </c>
      <c r="J38" t="s">
        <v>49</v>
      </c>
      <c r="K38" t="s">
        <v>98</v>
      </c>
      <c r="L38" t="s">
        <v>308</v>
      </c>
      <c r="M38" t="s">
        <v>445</v>
      </c>
      <c r="N38">
        <v>7069</v>
      </c>
      <c r="O38">
        <v>37</v>
      </c>
      <c r="P38" t="s">
        <v>492</v>
      </c>
      <c r="Q38" s="9">
        <v>12633000</v>
      </c>
      <c r="R38" s="9">
        <v>12633000</v>
      </c>
      <c r="S38" s="9">
        <v>11722372</v>
      </c>
      <c r="T38" s="9">
        <v>11722372</v>
      </c>
      <c r="U38" s="9">
        <v>910628</v>
      </c>
      <c r="V38" s="9">
        <v>11722372</v>
      </c>
      <c r="W38" s="9">
        <v>0</v>
      </c>
      <c r="X38" s="9">
        <v>910628</v>
      </c>
      <c r="Y38" s="9">
        <v>0</v>
      </c>
      <c r="Z38" s="9">
        <v>11722372</v>
      </c>
      <c r="AA38" s="9">
        <v>0</v>
      </c>
      <c r="AB38" s="9" t="s">
        <v>54</v>
      </c>
      <c r="AC38" s="9" t="s">
        <v>55</v>
      </c>
      <c r="AD38" s="9" t="s">
        <v>56</v>
      </c>
      <c r="AE38" s="9" t="s">
        <v>56</v>
      </c>
      <c r="AF38" s="9" t="s">
        <v>56</v>
      </c>
      <c r="AG38" s="9" t="s">
        <v>56</v>
      </c>
      <c r="AH38" s="9" t="s">
        <v>57</v>
      </c>
      <c r="AI38" s="9">
        <v>1</v>
      </c>
    </row>
    <row r="39" spans="1:35">
      <c r="A39" t="s">
        <v>41</v>
      </c>
      <c r="B39" t="s">
        <v>42</v>
      </c>
      <c r="C39" t="s">
        <v>43</v>
      </c>
      <c r="D39" t="s">
        <v>149</v>
      </c>
      <c r="E39" t="s">
        <v>264</v>
      </c>
      <c r="F39" t="s">
        <v>313</v>
      </c>
      <c r="G39" t="s">
        <v>46</v>
      </c>
      <c r="H39" t="s">
        <v>47</v>
      </c>
      <c r="I39" t="s">
        <v>455</v>
      </c>
      <c r="J39" t="s">
        <v>152</v>
      </c>
      <c r="K39" t="s">
        <v>153</v>
      </c>
      <c r="L39" t="s">
        <v>493</v>
      </c>
      <c r="M39" t="s">
        <v>494</v>
      </c>
      <c r="N39">
        <v>7070</v>
      </c>
      <c r="O39">
        <v>38</v>
      </c>
      <c r="P39" t="s">
        <v>495</v>
      </c>
      <c r="Q39" s="9">
        <v>663393000</v>
      </c>
      <c r="R39" s="9">
        <v>734175824</v>
      </c>
      <c r="S39" s="9">
        <v>416411503</v>
      </c>
      <c r="T39" s="9">
        <v>416411503</v>
      </c>
      <c r="U39" s="9">
        <v>317764321</v>
      </c>
      <c r="V39" s="9">
        <v>416411503</v>
      </c>
      <c r="W39" s="9">
        <v>0</v>
      </c>
      <c r="X39" s="9">
        <v>317764321</v>
      </c>
      <c r="Y39" s="9">
        <v>0</v>
      </c>
      <c r="Z39" s="9">
        <v>394787482</v>
      </c>
      <c r="AA39" s="9">
        <v>21624021</v>
      </c>
      <c r="AB39" s="9" t="s">
        <v>54</v>
      </c>
      <c r="AC39" s="9" t="s">
        <v>55</v>
      </c>
      <c r="AD39" s="9" t="s">
        <v>56</v>
      </c>
      <c r="AE39" s="9" t="s">
        <v>56</v>
      </c>
      <c r="AF39" s="9" t="s">
        <v>56</v>
      </c>
      <c r="AG39" s="9" t="s">
        <v>56</v>
      </c>
      <c r="AH39" s="9" t="s">
        <v>57</v>
      </c>
      <c r="AI39" s="9">
        <v>1</v>
      </c>
    </row>
    <row r="40" spans="1:35">
      <c r="A40" t="s">
        <v>41</v>
      </c>
      <c r="B40" t="s">
        <v>42</v>
      </c>
      <c r="C40" t="s">
        <v>43</v>
      </c>
      <c r="D40" t="s">
        <v>149</v>
      </c>
      <c r="E40" t="s">
        <v>264</v>
      </c>
      <c r="F40" t="s">
        <v>321</v>
      </c>
      <c r="G40" t="s">
        <v>46</v>
      </c>
      <c r="H40" t="s">
        <v>47</v>
      </c>
      <c r="I40" t="s">
        <v>455</v>
      </c>
      <c r="J40" t="s">
        <v>152</v>
      </c>
      <c r="K40" t="s">
        <v>153</v>
      </c>
      <c r="L40" t="s">
        <v>496</v>
      </c>
      <c r="M40" t="s">
        <v>497</v>
      </c>
      <c r="N40">
        <v>7071</v>
      </c>
      <c r="O40">
        <v>39</v>
      </c>
      <c r="P40" t="s">
        <v>498</v>
      </c>
      <c r="Q40" s="9">
        <v>643815900</v>
      </c>
      <c r="R40" s="9">
        <v>643815900</v>
      </c>
      <c r="S40" s="9">
        <v>437510275</v>
      </c>
      <c r="T40" s="9">
        <v>437510275</v>
      </c>
      <c r="U40" s="9">
        <v>206305625</v>
      </c>
      <c r="V40" s="9">
        <v>437510275</v>
      </c>
      <c r="W40" s="9">
        <v>0</v>
      </c>
      <c r="X40" s="9">
        <v>206305625</v>
      </c>
      <c r="Y40" s="9">
        <v>0</v>
      </c>
      <c r="Z40" s="9">
        <v>327265282</v>
      </c>
      <c r="AA40" s="9">
        <v>110244993</v>
      </c>
      <c r="AB40" s="9" t="s">
        <v>54</v>
      </c>
      <c r="AC40" s="9" t="s">
        <v>55</v>
      </c>
      <c r="AD40" s="9" t="s">
        <v>56</v>
      </c>
      <c r="AE40" s="9" t="s">
        <v>56</v>
      </c>
      <c r="AF40" s="9" t="s">
        <v>56</v>
      </c>
      <c r="AG40" s="9" t="s">
        <v>56</v>
      </c>
      <c r="AH40" s="9" t="s">
        <v>57</v>
      </c>
      <c r="AI40" s="9">
        <v>1</v>
      </c>
    </row>
    <row r="41" spans="1:35">
      <c r="A41" t="s">
        <v>41</v>
      </c>
      <c r="B41" t="s">
        <v>42</v>
      </c>
      <c r="C41" t="s">
        <v>43</v>
      </c>
      <c r="D41" t="s">
        <v>149</v>
      </c>
      <c r="E41" t="s">
        <v>264</v>
      </c>
      <c r="F41" t="s">
        <v>327</v>
      </c>
      <c r="G41" t="s">
        <v>46</v>
      </c>
      <c r="H41" t="s">
        <v>47</v>
      </c>
      <c r="I41" t="s">
        <v>455</v>
      </c>
      <c r="J41" t="s">
        <v>152</v>
      </c>
      <c r="K41" t="s">
        <v>153</v>
      </c>
      <c r="L41" t="s">
        <v>499</v>
      </c>
      <c r="M41" t="s">
        <v>500</v>
      </c>
      <c r="N41">
        <v>7072</v>
      </c>
      <c r="O41">
        <v>40</v>
      </c>
      <c r="P41" t="s">
        <v>501</v>
      </c>
      <c r="Q41" s="9">
        <v>548394500</v>
      </c>
      <c r="R41" s="9">
        <v>548394500</v>
      </c>
      <c r="S41" s="9">
        <v>352557903</v>
      </c>
      <c r="T41" s="9">
        <v>352557903</v>
      </c>
      <c r="U41" s="9">
        <v>195836597</v>
      </c>
      <c r="V41" s="9">
        <v>352557903</v>
      </c>
      <c r="W41" s="9">
        <v>0</v>
      </c>
      <c r="X41" s="9">
        <v>195836597</v>
      </c>
      <c r="Y41" s="9">
        <v>0</v>
      </c>
      <c r="Z41" s="9">
        <v>233380613</v>
      </c>
      <c r="AA41" s="9">
        <v>119177290</v>
      </c>
      <c r="AB41" s="9" t="s">
        <v>54</v>
      </c>
      <c r="AC41" s="9" t="s">
        <v>55</v>
      </c>
      <c r="AD41" s="9" t="s">
        <v>56</v>
      </c>
      <c r="AE41" s="9" t="s">
        <v>56</v>
      </c>
      <c r="AF41" s="9" t="s">
        <v>56</v>
      </c>
      <c r="AG41" s="9" t="s">
        <v>56</v>
      </c>
      <c r="AH41" s="9" t="s">
        <v>57</v>
      </c>
      <c r="AI41" s="9">
        <v>1</v>
      </c>
    </row>
    <row r="42" spans="1:35">
      <c r="A42" t="s">
        <v>41</v>
      </c>
      <c r="B42" t="s">
        <v>42</v>
      </c>
      <c r="C42" t="s">
        <v>43</v>
      </c>
      <c r="D42" t="s">
        <v>149</v>
      </c>
      <c r="E42" t="s">
        <v>264</v>
      </c>
      <c r="F42" t="s">
        <v>333</v>
      </c>
      <c r="G42" t="s">
        <v>46</v>
      </c>
      <c r="H42" t="s">
        <v>47</v>
      </c>
      <c r="I42" t="s">
        <v>455</v>
      </c>
      <c r="J42" t="s">
        <v>152</v>
      </c>
      <c r="K42" t="s">
        <v>153</v>
      </c>
      <c r="L42" t="s">
        <v>502</v>
      </c>
      <c r="M42" t="s">
        <v>503</v>
      </c>
      <c r="N42">
        <v>7081</v>
      </c>
      <c r="O42">
        <v>49</v>
      </c>
      <c r="P42" t="s">
        <v>504</v>
      </c>
      <c r="Q42" s="9">
        <v>743320000</v>
      </c>
      <c r="R42" s="9">
        <v>743320000</v>
      </c>
      <c r="S42" s="9">
        <v>613762978</v>
      </c>
      <c r="T42" s="9">
        <v>613762978</v>
      </c>
      <c r="U42" s="9">
        <v>129557022</v>
      </c>
      <c r="V42" s="9">
        <v>613762978</v>
      </c>
      <c r="W42" s="9">
        <v>0</v>
      </c>
      <c r="X42" s="9">
        <v>129557022</v>
      </c>
      <c r="Y42" s="9">
        <v>0</v>
      </c>
      <c r="Z42" s="9">
        <v>613762978</v>
      </c>
      <c r="AA42" s="9">
        <v>0</v>
      </c>
      <c r="AB42" s="9" t="s">
        <v>54</v>
      </c>
      <c r="AC42" s="9" t="s">
        <v>55</v>
      </c>
      <c r="AD42" s="9" t="s">
        <v>56</v>
      </c>
      <c r="AE42" s="9" t="s">
        <v>56</v>
      </c>
      <c r="AF42" s="9" t="s">
        <v>56</v>
      </c>
      <c r="AG42" s="9" t="s">
        <v>56</v>
      </c>
      <c r="AH42" s="9" t="s">
        <v>57</v>
      </c>
      <c r="AI42" s="9">
        <v>1</v>
      </c>
    </row>
    <row r="43" spans="1:35">
      <c r="A43" t="s">
        <v>41</v>
      </c>
      <c r="B43" t="s">
        <v>42</v>
      </c>
      <c r="C43" t="s">
        <v>43</v>
      </c>
      <c r="D43" t="s">
        <v>149</v>
      </c>
      <c r="E43" t="s">
        <v>264</v>
      </c>
      <c r="F43" t="s">
        <v>333</v>
      </c>
      <c r="G43" t="s">
        <v>46</v>
      </c>
      <c r="H43" t="s">
        <v>47</v>
      </c>
      <c r="I43" t="s">
        <v>455</v>
      </c>
      <c r="J43" t="s">
        <v>152</v>
      </c>
      <c r="K43" t="s">
        <v>153</v>
      </c>
      <c r="L43" t="s">
        <v>502</v>
      </c>
      <c r="M43" t="s">
        <v>505</v>
      </c>
      <c r="N43">
        <v>7073</v>
      </c>
      <c r="O43">
        <v>41</v>
      </c>
      <c r="P43" t="s">
        <v>506</v>
      </c>
      <c r="Q43" s="9">
        <v>944710000</v>
      </c>
      <c r="R43" s="9">
        <v>944710000</v>
      </c>
      <c r="S43" s="9">
        <v>747690617</v>
      </c>
      <c r="T43" s="9">
        <v>747690617</v>
      </c>
      <c r="U43" s="9">
        <v>197019383</v>
      </c>
      <c r="V43" s="9">
        <v>747690617</v>
      </c>
      <c r="W43" s="9">
        <v>0</v>
      </c>
      <c r="X43" s="9">
        <v>197019383</v>
      </c>
      <c r="Y43" s="9">
        <v>0</v>
      </c>
      <c r="Z43" s="9">
        <v>655255749</v>
      </c>
      <c r="AA43" s="9">
        <v>92434868</v>
      </c>
      <c r="AB43" s="9" t="s">
        <v>54</v>
      </c>
      <c r="AC43" s="9" t="s">
        <v>55</v>
      </c>
      <c r="AD43" s="9" t="s">
        <v>56</v>
      </c>
      <c r="AE43" s="9" t="s">
        <v>56</v>
      </c>
      <c r="AF43" s="9" t="s">
        <v>56</v>
      </c>
      <c r="AG43" s="9" t="s">
        <v>56</v>
      </c>
      <c r="AH43" s="9" t="s">
        <v>57</v>
      </c>
      <c r="AI43" s="9">
        <v>1</v>
      </c>
    </row>
    <row r="44" spans="1:35">
      <c r="A44" t="s">
        <v>41</v>
      </c>
      <c r="B44" t="s">
        <v>42</v>
      </c>
      <c r="C44" t="s">
        <v>43</v>
      </c>
      <c r="D44" t="s">
        <v>149</v>
      </c>
      <c r="E44" t="s">
        <v>264</v>
      </c>
      <c r="F44" t="s">
        <v>337</v>
      </c>
      <c r="G44" t="s">
        <v>46</v>
      </c>
      <c r="H44" t="s">
        <v>47</v>
      </c>
      <c r="I44" t="s">
        <v>455</v>
      </c>
      <c r="J44" t="s">
        <v>152</v>
      </c>
      <c r="K44" t="s">
        <v>153</v>
      </c>
      <c r="L44" t="s">
        <v>507</v>
      </c>
      <c r="M44" t="s">
        <v>508</v>
      </c>
      <c r="N44">
        <v>7074</v>
      </c>
      <c r="O44">
        <v>42</v>
      </c>
      <c r="P44" t="s">
        <v>509</v>
      </c>
      <c r="Q44" s="9">
        <v>291251900</v>
      </c>
      <c r="R44" s="9">
        <v>291251900</v>
      </c>
      <c r="S44" s="9">
        <v>257063662</v>
      </c>
      <c r="T44" s="9">
        <v>257063662</v>
      </c>
      <c r="U44" s="9">
        <v>34188238</v>
      </c>
      <c r="V44" s="9">
        <v>257063662</v>
      </c>
      <c r="W44" s="9">
        <v>0</v>
      </c>
      <c r="X44" s="9">
        <v>34188238</v>
      </c>
      <c r="Y44" s="9">
        <v>0</v>
      </c>
      <c r="Z44" s="9">
        <v>253227162</v>
      </c>
      <c r="AA44" s="9">
        <v>3836500</v>
      </c>
      <c r="AB44" s="9" t="s">
        <v>54</v>
      </c>
      <c r="AC44" s="9" t="s">
        <v>55</v>
      </c>
      <c r="AD44" s="9" t="s">
        <v>56</v>
      </c>
      <c r="AE44" s="9" t="s">
        <v>56</v>
      </c>
      <c r="AF44" s="9" t="s">
        <v>56</v>
      </c>
      <c r="AG44" s="9" t="s">
        <v>56</v>
      </c>
      <c r="AH44" s="9" t="s">
        <v>57</v>
      </c>
      <c r="AI44" s="9">
        <v>1</v>
      </c>
    </row>
    <row r="45" spans="1:35">
      <c r="A45" t="s">
        <v>41</v>
      </c>
      <c r="B45" t="s">
        <v>42</v>
      </c>
      <c r="C45" t="s">
        <v>43</v>
      </c>
      <c r="D45" t="s">
        <v>149</v>
      </c>
      <c r="E45" t="s">
        <v>264</v>
      </c>
      <c r="F45" t="s">
        <v>341</v>
      </c>
      <c r="G45" t="s">
        <v>46</v>
      </c>
      <c r="H45" t="s">
        <v>47</v>
      </c>
      <c r="I45" t="s">
        <v>455</v>
      </c>
      <c r="J45" t="s">
        <v>152</v>
      </c>
      <c r="K45" t="s">
        <v>153</v>
      </c>
      <c r="L45" t="s">
        <v>510</v>
      </c>
      <c r="M45" t="s">
        <v>511</v>
      </c>
      <c r="N45">
        <v>7075</v>
      </c>
      <c r="O45">
        <v>43</v>
      </c>
      <c r="P45" t="s">
        <v>512</v>
      </c>
      <c r="Q45" s="9">
        <v>905587200</v>
      </c>
      <c r="R45" s="9">
        <v>905587200</v>
      </c>
      <c r="S45" s="9">
        <v>417118197</v>
      </c>
      <c r="T45" s="9">
        <v>417118197</v>
      </c>
      <c r="U45" s="9">
        <v>488469003</v>
      </c>
      <c r="V45" s="9">
        <v>417118197</v>
      </c>
      <c r="W45" s="9">
        <v>0</v>
      </c>
      <c r="X45" s="9">
        <v>488469003</v>
      </c>
      <c r="Y45" s="9">
        <v>0</v>
      </c>
      <c r="Z45" s="9">
        <v>329195197</v>
      </c>
      <c r="AA45" s="9">
        <v>87923000</v>
      </c>
      <c r="AB45" s="9" t="s">
        <v>54</v>
      </c>
      <c r="AC45" s="9" t="s">
        <v>55</v>
      </c>
      <c r="AD45" s="9" t="s">
        <v>56</v>
      </c>
      <c r="AE45" s="9" t="s">
        <v>56</v>
      </c>
      <c r="AF45" s="9" t="s">
        <v>56</v>
      </c>
      <c r="AG45" s="9" t="s">
        <v>56</v>
      </c>
      <c r="AH45" s="9" t="s">
        <v>57</v>
      </c>
      <c r="AI45" s="9">
        <v>1</v>
      </c>
    </row>
    <row r="46" spans="1:35">
      <c r="A46" t="s">
        <v>41</v>
      </c>
      <c r="B46" t="s">
        <v>42</v>
      </c>
      <c r="C46" t="s">
        <v>43</v>
      </c>
      <c r="D46" t="s">
        <v>149</v>
      </c>
      <c r="E46" t="s">
        <v>264</v>
      </c>
      <c r="F46" t="s">
        <v>345</v>
      </c>
      <c r="G46" t="s">
        <v>46</v>
      </c>
      <c r="H46" t="s">
        <v>47</v>
      </c>
      <c r="I46" t="s">
        <v>455</v>
      </c>
      <c r="J46" t="s">
        <v>152</v>
      </c>
      <c r="K46" t="s">
        <v>153</v>
      </c>
      <c r="L46" t="s">
        <v>513</v>
      </c>
      <c r="M46" t="s">
        <v>514</v>
      </c>
      <c r="N46">
        <v>7076</v>
      </c>
      <c r="O46">
        <v>44</v>
      </c>
      <c r="P46" t="s">
        <v>515</v>
      </c>
      <c r="Q46" s="9">
        <v>601366500</v>
      </c>
      <c r="R46" s="9">
        <v>601366500</v>
      </c>
      <c r="S46" s="9">
        <v>594758036</v>
      </c>
      <c r="T46" s="9">
        <v>594758036</v>
      </c>
      <c r="U46" s="9">
        <v>6608464</v>
      </c>
      <c r="V46" s="9">
        <v>594758036</v>
      </c>
      <c r="W46" s="9">
        <v>0</v>
      </c>
      <c r="X46" s="9">
        <v>6608464</v>
      </c>
      <c r="Y46" s="9">
        <v>0</v>
      </c>
      <c r="Z46" s="9">
        <v>594758036</v>
      </c>
      <c r="AA46" s="9">
        <v>0</v>
      </c>
      <c r="AB46" s="9" t="s">
        <v>54</v>
      </c>
      <c r="AC46" s="9" t="s">
        <v>55</v>
      </c>
      <c r="AD46" s="9" t="s">
        <v>56</v>
      </c>
      <c r="AE46" s="9" t="s">
        <v>56</v>
      </c>
      <c r="AF46" s="9" t="s">
        <v>56</v>
      </c>
      <c r="AG46" s="9" t="s">
        <v>56</v>
      </c>
      <c r="AH46" s="9" t="s">
        <v>57</v>
      </c>
      <c r="AI46" s="9">
        <v>1</v>
      </c>
    </row>
    <row r="47" spans="1:35">
      <c r="A47" t="s">
        <v>41</v>
      </c>
      <c r="B47" t="s">
        <v>42</v>
      </c>
      <c r="C47" t="s">
        <v>43</v>
      </c>
      <c r="D47" t="s">
        <v>149</v>
      </c>
      <c r="E47" t="s">
        <v>264</v>
      </c>
      <c r="F47" t="s">
        <v>345</v>
      </c>
      <c r="G47" t="s">
        <v>46</v>
      </c>
      <c r="H47" t="s">
        <v>47</v>
      </c>
      <c r="I47" t="s">
        <v>455</v>
      </c>
      <c r="J47" t="s">
        <v>152</v>
      </c>
      <c r="K47" t="s">
        <v>153</v>
      </c>
      <c r="L47" t="s">
        <v>513</v>
      </c>
      <c r="M47" t="s">
        <v>516</v>
      </c>
      <c r="N47">
        <v>7082</v>
      </c>
      <c r="O47">
        <v>50</v>
      </c>
      <c r="P47" t="s">
        <v>517</v>
      </c>
      <c r="Q47" s="9">
        <v>693050000</v>
      </c>
      <c r="R47" s="9">
        <v>693050000</v>
      </c>
      <c r="S47" s="9">
        <v>679869435</v>
      </c>
      <c r="T47" s="9">
        <v>679869435</v>
      </c>
      <c r="U47" s="9">
        <v>13180565</v>
      </c>
      <c r="V47" s="9">
        <v>679869435</v>
      </c>
      <c r="W47" s="9">
        <v>0</v>
      </c>
      <c r="X47" s="9">
        <v>13180565</v>
      </c>
      <c r="Y47" s="9">
        <v>0</v>
      </c>
      <c r="Z47" s="9">
        <v>567804991</v>
      </c>
      <c r="AA47" s="9">
        <v>112064444</v>
      </c>
      <c r="AB47" s="9" t="s">
        <v>54</v>
      </c>
      <c r="AC47" s="9" t="s">
        <v>55</v>
      </c>
      <c r="AD47" s="9" t="s">
        <v>56</v>
      </c>
      <c r="AE47" s="9" t="s">
        <v>56</v>
      </c>
      <c r="AF47" s="9" t="s">
        <v>56</v>
      </c>
      <c r="AG47" s="9" t="s">
        <v>56</v>
      </c>
      <c r="AH47" s="9" t="s">
        <v>57</v>
      </c>
      <c r="AI47" s="9">
        <v>1</v>
      </c>
    </row>
    <row r="48" spans="1:35">
      <c r="A48" t="s">
        <v>41</v>
      </c>
      <c r="B48" t="s">
        <v>42</v>
      </c>
      <c r="C48" t="s">
        <v>43</v>
      </c>
      <c r="D48" t="s">
        <v>149</v>
      </c>
      <c r="E48" t="s">
        <v>350</v>
      </c>
      <c r="F48" t="s">
        <v>350</v>
      </c>
      <c r="G48" t="s">
        <v>46</v>
      </c>
      <c r="H48" t="s">
        <v>47</v>
      </c>
      <c r="I48" t="s">
        <v>455</v>
      </c>
      <c r="J48" t="s">
        <v>152</v>
      </c>
      <c r="K48" t="s">
        <v>351</v>
      </c>
      <c r="L48" t="s">
        <v>518</v>
      </c>
      <c r="M48" t="s">
        <v>519</v>
      </c>
      <c r="N48">
        <v>7077</v>
      </c>
      <c r="O48">
        <v>45</v>
      </c>
      <c r="P48" t="s">
        <v>520</v>
      </c>
      <c r="Q48" s="9">
        <v>58957500</v>
      </c>
      <c r="R48" s="9">
        <v>58957500</v>
      </c>
      <c r="S48" s="9">
        <v>39683427</v>
      </c>
      <c r="T48" s="9">
        <v>39683427</v>
      </c>
      <c r="U48" s="9">
        <v>19274073</v>
      </c>
      <c r="V48" s="9">
        <v>39683427</v>
      </c>
      <c r="W48" s="9">
        <v>0</v>
      </c>
      <c r="X48" s="9">
        <v>19274073</v>
      </c>
      <c r="Y48" s="9">
        <v>0</v>
      </c>
      <c r="Z48" s="9">
        <v>39683427</v>
      </c>
      <c r="AA48" s="9">
        <v>0</v>
      </c>
      <c r="AB48" s="9" t="s">
        <v>54</v>
      </c>
      <c r="AC48" s="9" t="s">
        <v>55</v>
      </c>
      <c r="AD48" s="9" t="s">
        <v>56</v>
      </c>
      <c r="AE48" s="9" t="s">
        <v>56</v>
      </c>
      <c r="AF48" s="9" t="s">
        <v>56</v>
      </c>
      <c r="AG48" s="9" t="s">
        <v>56</v>
      </c>
      <c r="AH48" s="9" t="s">
        <v>57</v>
      </c>
      <c r="AI48" s="9">
        <v>1</v>
      </c>
    </row>
    <row r="49" spans="1:35">
      <c r="A49" t="s">
        <v>41</v>
      </c>
      <c r="B49" t="s">
        <v>42</v>
      </c>
      <c r="C49" t="s">
        <v>43</v>
      </c>
      <c r="D49" t="s">
        <v>149</v>
      </c>
      <c r="E49" t="s">
        <v>350</v>
      </c>
      <c r="F49" t="s">
        <v>357</v>
      </c>
      <c r="G49" t="s">
        <v>46</v>
      </c>
      <c r="H49" t="s">
        <v>47</v>
      </c>
      <c r="I49" t="s">
        <v>455</v>
      </c>
      <c r="J49" t="s">
        <v>152</v>
      </c>
      <c r="K49" t="s">
        <v>351</v>
      </c>
      <c r="L49" t="s">
        <v>521</v>
      </c>
      <c r="M49" t="s">
        <v>522</v>
      </c>
      <c r="N49">
        <v>7078</v>
      </c>
      <c r="O49">
        <v>46</v>
      </c>
      <c r="P49" t="s">
        <v>523</v>
      </c>
      <c r="Q49" s="9">
        <v>92000000</v>
      </c>
      <c r="R49" s="9">
        <v>92000000</v>
      </c>
      <c r="S49" s="9">
        <v>92000000</v>
      </c>
      <c r="T49" s="9">
        <v>92000000</v>
      </c>
      <c r="U49" s="9">
        <v>0</v>
      </c>
      <c r="V49" s="9">
        <v>92000000</v>
      </c>
      <c r="W49" s="9">
        <v>0</v>
      </c>
      <c r="X49" s="9">
        <v>0</v>
      </c>
      <c r="Y49" s="9">
        <v>0</v>
      </c>
      <c r="Z49" s="9">
        <v>92000000</v>
      </c>
      <c r="AA49" s="9">
        <v>0</v>
      </c>
      <c r="AB49" s="9" t="s">
        <v>54</v>
      </c>
      <c r="AC49" s="9" t="s">
        <v>55</v>
      </c>
      <c r="AD49" s="9" t="s">
        <v>56</v>
      </c>
      <c r="AE49" s="9" t="s">
        <v>56</v>
      </c>
      <c r="AF49" s="9" t="s">
        <v>56</v>
      </c>
      <c r="AG49" s="9" t="s">
        <v>56</v>
      </c>
      <c r="AH49" s="9" t="s">
        <v>57</v>
      </c>
      <c r="AI49" s="9">
        <v>1</v>
      </c>
    </row>
    <row r="50" spans="1:35">
      <c r="A50" t="s">
        <v>41</v>
      </c>
      <c r="B50" t="s">
        <v>42</v>
      </c>
      <c r="C50" t="s">
        <v>386</v>
      </c>
      <c r="D50" t="s">
        <v>149</v>
      </c>
      <c r="E50" t="s">
        <v>264</v>
      </c>
      <c r="F50" t="s">
        <v>313</v>
      </c>
      <c r="G50" t="s">
        <v>46</v>
      </c>
      <c r="H50" t="s">
        <v>47</v>
      </c>
      <c r="I50" t="s">
        <v>524</v>
      </c>
      <c r="J50" t="s">
        <v>152</v>
      </c>
      <c r="K50" t="s">
        <v>153</v>
      </c>
      <c r="L50" t="s">
        <v>493</v>
      </c>
      <c r="M50" t="s">
        <v>494</v>
      </c>
      <c r="N50">
        <v>7093</v>
      </c>
      <c r="O50">
        <v>54</v>
      </c>
      <c r="P50" t="s">
        <v>525</v>
      </c>
      <c r="Q50" s="9">
        <v>0</v>
      </c>
      <c r="R50" s="9">
        <v>290000000</v>
      </c>
      <c r="S50" s="9">
        <v>228391033</v>
      </c>
      <c r="T50" s="9">
        <v>228391033</v>
      </c>
      <c r="U50" s="9">
        <v>61608967</v>
      </c>
      <c r="V50" s="9">
        <v>228391033</v>
      </c>
      <c r="W50" s="9">
        <v>0</v>
      </c>
      <c r="X50" s="9">
        <v>61608967</v>
      </c>
      <c r="Y50" s="9">
        <v>0</v>
      </c>
      <c r="Z50" s="9">
        <v>193391088</v>
      </c>
      <c r="AA50" s="9">
        <v>34999945</v>
      </c>
      <c r="AB50" s="9" t="s">
        <v>54</v>
      </c>
      <c r="AC50" s="9" t="s">
        <v>55</v>
      </c>
      <c r="AD50" s="9" t="s">
        <v>56</v>
      </c>
      <c r="AE50" s="9" t="s">
        <v>56</v>
      </c>
      <c r="AF50" s="9" t="s">
        <v>56</v>
      </c>
      <c r="AG50" s="9" t="s">
        <v>56</v>
      </c>
      <c r="AH50" s="9" t="s">
        <v>57</v>
      </c>
      <c r="AI50" s="9">
        <v>1</v>
      </c>
    </row>
    <row r="51" spans="1:35">
      <c r="A51" t="s">
        <v>41</v>
      </c>
      <c r="B51" t="s">
        <v>42</v>
      </c>
      <c r="C51" t="s">
        <v>386</v>
      </c>
      <c r="D51" t="s">
        <v>149</v>
      </c>
      <c r="E51" t="s">
        <v>264</v>
      </c>
      <c r="F51" t="s">
        <v>327</v>
      </c>
      <c r="G51" t="s">
        <v>46</v>
      </c>
      <c r="H51" t="s">
        <v>47</v>
      </c>
      <c r="I51" t="s">
        <v>524</v>
      </c>
      <c r="J51" t="s">
        <v>152</v>
      </c>
      <c r="K51" t="s">
        <v>153</v>
      </c>
      <c r="L51" t="s">
        <v>499</v>
      </c>
      <c r="M51" t="s">
        <v>500</v>
      </c>
      <c r="N51">
        <v>7105</v>
      </c>
      <c r="O51">
        <v>61</v>
      </c>
      <c r="P51" t="s">
        <v>526</v>
      </c>
      <c r="Q51" s="9">
        <v>0</v>
      </c>
      <c r="R51" s="9">
        <v>300000000</v>
      </c>
      <c r="S51" s="9">
        <v>0</v>
      </c>
      <c r="T51" s="9">
        <v>0</v>
      </c>
      <c r="U51" s="9">
        <v>300000000</v>
      </c>
      <c r="V51" s="9">
        <v>0</v>
      </c>
      <c r="W51" s="9">
        <v>0</v>
      </c>
      <c r="X51" s="9">
        <v>300000000</v>
      </c>
      <c r="Y51" s="9">
        <v>0</v>
      </c>
      <c r="Z51" s="9">
        <v>0</v>
      </c>
      <c r="AA51" s="9">
        <v>0</v>
      </c>
      <c r="AB51" s="9" t="s">
        <v>54</v>
      </c>
      <c r="AC51" s="9" t="s">
        <v>55</v>
      </c>
      <c r="AD51" s="9" t="s">
        <v>56</v>
      </c>
      <c r="AE51" s="9" t="s">
        <v>56</v>
      </c>
      <c r="AF51" s="9" t="s">
        <v>56</v>
      </c>
      <c r="AG51" s="9" t="s">
        <v>56</v>
      </c>
      <c r="AH51" s="9" t="s">
        <v>57</v>
      </c>
      <c r="AI51" s="9">
        <v>1</v>
      </c>
    </row>
    <row r="52" spans="1:35">
      <c r="A52" t="s">
        <v>41</v>
      </c>
      <c r="B52" t="s">
        <v>42</v>
      </c>
      <c r="C52" t="s">
        <v>386</v>
      </c>
      <c r="D52" t="s">
        <v>149</v>
      </c>
      <c r="E52" t="s">
        <v>264</v>
      </c>
      <c r="F52" t="s">
        <v>333</v>
      </c>
      <c r="G52" t="s">
        <v>46</v>
      </c>
      <c r="H52" t="s">
        <v>47</v>
      </c>
      <c r="I52" t="s">
        <v>524</v>
      </c>
      <c r="J52" t="s">
        <v>152</v>
      </c>
      <c r="K52" t="s">
        <v>153</v>
      </c>
      <c r="L52" t="s">
        <v>502</v>
      </c>
      <c r="M52" t="s">
        <v>503</v>
      </c>
      <c r="N52">
        <v>7094</v>
      </c>
      <c r="O52">
        <v>55</v>
      </c>
      <c r="P52" t="s">
        <v>527</v>
      </c>
      <c r="Q52" s="9">
        <v>0</v>
      </c>
      <c r="R52" s="9">
        <v>380000000</v>
      </c>
      <c r="S52" s="9">
        <v>250000000</v>
      </c>
      <c r="T52" s="9">
        <v>250000000</v>
      </c>
      <c r="U52" s="9">
        <v>130000000</v>
      </c>
      <c r="V52" s="9">
        <v>250000000</v>
      </c>
      <c r="W52" s="9">
        <v>0</v>
      </c>
      <c r="X52" s="9">
        <v>130000000</v>
      </c>
      <c r="Y52" s="9">
        <v>0</v>
      </c>
      <c r="Z52" s="9">
        <v>250000000</v>
      </c>
      <c r="AA52" s="9">
        <v>0</v>
      </c>
      <c r="AB52" s="9" t="s">
        <v>54</v>
      </c>
      <c r="AC52" s="9" t="s">
        <v>55</v>
      </c>
      <c r="AD52" s="9" t="s">
        <v>56</v>
      </c>
      <c r="AE52" s="9" t="s">
        <v>56</v>
      </c>
      <c r="AF52" s="9" t="s">
        <v>56</v>
      </c>
      <c r="AG52" s="9" t="s">
        <v>56</v>
      </c>
      <c r="AH52" s="9" t="s">
        <v>57</v>
      </c>
      <c r="AI52" s="9">
        <v>1</v>
      </c>
    </row>
    <row r="53" spans="1:35">
      <c r="A53" t="s">
        <v>41</v>
      </c>
      <c r="B53" t="s">
        <v>42</v>
      </c>
      <c r="C53" t="s">
        <v>386</v>
      </c>
      <c r="D53" t="s">
        <v>149</v>
      </c>
      <c r="E53" t="s">
        <v>264</v>
      </c>
      <c r="F53" t="s">
        <v>333</v>
      </c>
      <c r="G53" t="s">
        <v>46</v>
      </c>
      <c r="H53" t="s">
        <v>47</v>
      </c>
      <c r="I53" t="s">
        <v>524</v>
      </c>
      <c r="J53" t="s">
        <v>152</v>
      </c>
      <c r="K53" t="s">
        <v>153</v>
      </c>
      <c r="L53" t="s">
        <v>502</v>
      </c>
      <c r="M53" t="s">
        <v>505</v>
      </c>
      <c r="N53">
        <v>7095</v>
      </c>
      <c r="O53">
        <v>56</v>
      </c>
      <c r="P53" t="s">
        <v>528</v>
      </c>
      <c r="Q53" s="9">
        <v>0</v>
      </c>
      <c r="R53" s="9">
        <v>1500000000</v>
      </c>
      <c r="S53" s="9">
        <v>1500000000</v>
      </c>
      <c r="T53" s="9">
        <v>1500000000</v>
      </c>
      <c r="U53" s="9">
        <v>0</v>
      </c>
      <c r="V53" s="9">
        <v>1500000000</v>
      </c>
      <c r="W53" s="9">
        <v>0</v>
      </c>
      <c r="X53" s="9">
        <v>0</v>
      </c>
      <c r="Y53" s="9">
        <v>0</v>
      </c>
      <c r="Z53" s="9">
        <v>1400000000</v>
      </c>
      <c r="AA53" s="9">
        <v>100000000</v>
      </c>
      <c r="AB53" s="9" t="s">
        <v>54</v>
      </c>
      <c r="AC53" s="9" t="s">
        <v>55</v>
      </c>
      <c r="AD53" s="9" t="s">
        <v>56</v>
      </c>
      <c r="AE53" s="9" t="s">
        <v>56</v>
      </c>
      <c r="AF53" s="9" t="s">
        <v>56</v>
      </c>
      <c r="AG53" s="9" t="s">
        <v>56</v>
      </c>
      <c r="AH53" s="9" t="s">
        <v>57</v>
      </c>
      <c r="AI53" s="9">
        <v>1</v>
      </c>
    </row>
    <row r="54" spans="1:35">
      <c r="A54" t="s">
        <v>41</v>
      </c>
      <c r="B54" t="s">
        <v>42</v>
      </c>
      <c r="C54" t="s">
        <v>386</v>
      </c>
      <c r="D54" t="s">
        <v>149</v>
      </c>
      <c r="E54" t="s">
        <v>264</v>
      </c>
      <c r="F54" t="s">
        <v>337</v>
      </c>
      <c r="G54" t="s">
        <v>46</v>
      </c>
      <c r="H54" t="s">
        <v>47</v>
      </c>
      <c r="I54" t="s">
        <v>524</v>
      </c>
      <c r="J54" t="s">
        <v>152</v>
      </c>
      <c r="K54" t="s">
        <v>153</v>
      </c>
      <c r="L54" t="s">
        <v>507</v>
      </c>
      <c r="M54" t="s">
        <v>529</v>
      </c>
      <c r="N54">
        <v>7099</v>
      </c>
      <c r="O54">
        <v>60</v>
      </c>
      <c r="P54" t="s">
        <v>530</v>
      </c>
      <c r="Q54" s="9">
        <v>0</v>
      </c>
      <c r="R54" s="9">
        <v>866000000</v>
      </c>
      <c r="S54" s="9">
        <v>863187850</v>
      </c>
      <c r="T54" s="9">
        <v>863187850</v>
      </c>
      <c r="U54" s="9">
        <v>2812150</v>
      </c>
      <c r="V54" s="9">
        <v>863187850</v>
      </c>
      <c r="W54" s="9">
        <v>0</v>
      </c>
      <c r="X54" s="9">
        <v>2812150</v>
      </c>
      <c r="Y54" s="9">
        <v>0</v>
      </c>
      <c r="Z54" s="9">
        <v>847452350</v>
      </c>
      <c r="AA54" s="9">
        <v>15735500</v>
      </c>
      <c r="AB54" s="9" t="s">
        <v>54</v>
      </c>
      <c r="AC54" s="9" t="s">
        <v>55</v>
      </c>
      <c r="AD54" s="9" t="s">
        <v>56</v>
      </c>
      <c r="AE54" s="9" t="s">
        <v>56</v>
      </c>
      <c r="AF54" s="9" t="s">
        <v>56</v>
      </c>
      <c r="AG54" s="9" t="s">
        <v>56</v>
      </c>
      <c r="AH54" s="9" t="s">
        <v>57</v>
      </c>
      <c r="AI54" s="9">
        <v>1</v>
      </c>
    </row>
    <row r="55" spans="1:35">
      <c r="A55" t="s">
        <v>41</v>
      </c>
      <c r="B55" t="s">
        <v>42</v>
      </c>
      <c r="C55" t="s">
        <v>386</v>
      </c>
      <c r="D55" t="s">
        <v>149</v>
      </c>
      <c r="E55" t="s">
        <v>264</v>
      </c>
      <c r="F55" t="s">
        <v>341</v>
      </c>
      <c r="G55" t="s">
        <v>46</v>
      </c>
      <c r="H55" t="s">
        <v>47</v>
      </c>
      <c r="I55" t="s">
        <v>524</v>
      </c>
      <c r="J55" t="s">
        <v>152</v>
      </c>
      <c r="K55" t="s">
        <v>153</v>
      </c>
      <c r="L55" t="s">
        <v>510</v>
      </c>
      <c r="M55" t="s">
        <v>511</v>
      </c>
      <c r="N55">
        <v>7079</v>
      </c>
      <c r="O55">
        <v>47</v>
      </c>
      <c r="P55" t="s">
        <v>531</v>
      </c>
      <c r="Q55" s="9">
        <v>3000000</v>
      </c>
      <c r="R55" s="9">
        <v>3000000</v>
      </c>
      <c r="S55" s="9">
        <v>0</v>
      </c>
      <c r="T55" s="9">
        <v>0</v>
      </c>
      <c r="U55" s="9">
        <v>3000000</v>
      </c>
      <c r="V55" s="9">
        <v>0</v>
      </c>
      <c r="W55" s="9">
        <v>0</v>
      </c>
      <c r="X55" s="9">
        <v>3000000</v>
      </c>
      <c r="Y55" s="9">
        <v>0</v>
      </c>
      <c r="Z55" s="9">
        <v>0</v>
      </c>
      <c r="AA55" s="9">
        <v>0</v>
      </c>
      <c r="AB55" s="9" t="s">
        <v>54</v>
      </c>
      <c r="AC55" s="9" t="s">
        <v>55</v>
      </c>
      <c r="AD55" s="9" t="s">
        <v>56</v>
      </c>
      <c r="AE55" s="9" t="s">
        <v>56</v>
      </c>
      <c r="AF55" s="9" t="s">
        <v>56</v>
      </c>
      <c r="AG55" s="9" t="s">
        <v>56</v>
      </c>
      <c r="AH55" s="9" t="s">
        <v>57</v>
      </c>
      <c r="AI55" s="9">
        <v>1</v>
      </c>
    </row>
    <row r="56" spans="1:35">
      <c r="A56" t="s">
        <v>41</v>
      </c>
      <c r="B56" t="s">
        <v>42</v>
      </c>
      <c r="C56" t="s">
        <v>386</v>
      </c>
      <c r="D56" t="s">
        <v>149</v>
      </c>
      <c r="E56" t="s">
        <v>264</v>
      </c>
      <c r="F56" t="s">
        <v>345</v>
      </c>
      <c r="G56" t="s">
        <v>46</v>
      </c>
      <c r="H56" t="s">
        <v>47</v>
      </c>
      <c r="I56" t="s">
        <v>524</v>
      </c>
      <c r="J56" t="s">
        <v>152</v>
      </c>
      <c r="K56" t="s">
        <v>153</v>
      </c>
      <c r="L56" t="s">
        <v>513</v>
      </c>
      <c r="M56" t="s">
        <v>532</v>
      </c>
      <c r="N56">
        <v>7106</v>
      </c>
      <c r="O56">
        <v>62</v>
      </c>
      <c r="P56" t="s">
        <v>533</v>
      </c>
      <c r="Q56" s="9">
        <v>0</v>
      </c>
      <c r="R56" s="9">
        <v>9500000000</v>
      </c>
      <c r="S56" s="9">
        <v>9500000000</v>
      </c>
      <c r="T56" s="9">
        <v>9500000000</v>
      </c>
      <c r="U56" s="9">
        <v>0</v>
      </c>
      <c r="V56" s="9">
        <v>9500000000</v>
      </c>
      <c r="W56" s="9">
        <v>0</v>
      </c>
      <c r="X56" s="9">
        <v>0</v>
      </c>
      <c r="Y56" s="9">
        <v>0</v>
      </c>
      <c r="Z56" s="9">
        <v>9500000000</v>
      </c>
      <c r="AA56" s="9">
        <v>0</v>
      </c>
      <c r="AB56" s="9" t="s">
        <v>54</v>
      </c>
      <c r="AC56" s="9" t="s">
        <v>55</v>
      </c>
      <c r="AD56" s="9" t="s">
        <v>56</v>
      </c>
      <c r="AE56" s="9" t="s">
        <v>56</v>
      </c>
      <c r="AF56" s="9" t="s">
        <v>56</v>
      </c>
      <c r="AG56" s="9" t="s">
        <v>56</v>
      </c>
      <c r="AH56" s="9" t="s">
        <v>57</v>
      </c>
      <c r="AI56" s="9">
        <v>1</v>
      </c>
    </row>
    <row r="57" spans="1:35">
      <c r="A57" t="s">
        <v>41</v>
      </c>
      <c r="B57" t="s">
        <v>42</v>
      </c>
      <c r="C57" t="s">
        <v>386</v>
      </c>
      <c r="D57" t="s">
        <v>149</v>
      </c>
      <c r="E57" t="s">
        <v>264</v>
      </c>
      <c r="F57" t="s">
        <v>345</v>
      </c>
      <c r="G57" t="s">
        <v>46</v>
      </c>
      <c r="H57" t="s">
        <v>47</v>
      </c>
      <c r="I57" t="s">
        <v>524</v>
      </c>
      <c r="J57" t="s">
        <v>152</v>
      </c>
      <c r="K57" t="s">
        <v>153</v>
      </c>
      <c r="L57" t="s">
        <v>513</v>
      </c>
      <c r="M57" t="s">
        <v>534</v>
      </c>
      <c r="N57">
        <v>7107</v>
      </c>
      <c r="O57">
        <v>63</v>
      </c>
      <c r="P57" t="s">
        <v>535</v>
      </c>
      <c r="Q57" s="9">
        <v>0</v>
      </c>
      <c r="R57" s="9">
        <v>1800000000</v>
      </c>
      <c r="S57" s="9">
        <v>896100000</v>
      </c>
      <c r="T57" s="9">
        <v>896100000</v>
      </c>
      <c r="U57" s="9">
        <v>903900000</v>
      </c>
      <c r="V57" s="9">
        <v>896100000</v>
      </c>
      <c r="W57" s="9">
        <v>0</v>
      </c>
      <c r="X57" s="9">
        <v>903900000</v>
      </c>
      <c r="Y57" s="9">
        <v>0</v>
      </c>
      <c r="Z57" s="9">
        <v>700000000</v>
      </c>
      <c r="AA57" s="9">
        <v>196100000</v>
      </c>
      <c r="AB57" s="9" t="s">
        <v>54</v>
      </c>
      <c r="AC57" s="9" t="s">
        <v>55</v>
      </c>
      <c r="AD57" s="9" t="s">
        <v>56</v>
      </c>
      <c r="AE57" s="9" t="s">
        <v>56</v>
      </c>
      <c r="AF57" s="9" t="s">
        <v>56</v>
      </c>
      <c r="AG57" s="9" t="s">
        <v>56</v>
      </c>
      <c r="AH57" s="9" t="s">
        <v>57</v>
      </c>
      <c r="AI57" s="9">
        <v>1</v>
      </c>
    </row>
    <row r="58" spans="1:35">
      <c r="A58" t="s">
        <v>41</v>
      </c>
      <c r="B58" t="s">
        <v>42</v>
      </c>
      <c r="C58" t="s">
        <v>429</v>
      </c>
      <c r="D58" t="s">
        <v>149</v>
      </c>
      <c r="E58" t="s">
        <v>264</v>
      </c>
      <c r="F58" t="s">
        <v>313</v>
      </c>
      <c r="G58" t="s">
        <v>46</v>
      </c>
      <c r="H58" t="s">
        <v>47</v>
      </c>
      <c r="I58" t="s">
        <v>536</v>
      </c>
      <c r="J58" t="s">
        <v>152</v>
      </c>
      <c r="K58" t="s">
        <v>153</v>
      </c>
      <c r="L58" t="s">
        <v>493</v>
      </c>
      <c r="M58" t="s">
        <v>494</v>
      </c>
      <c r="N58">
        <v>7080</v>
      </c>
      <c r="O58">
        <v>48</v>
      </c>
      <c r="P58" t="s">
        <v>537</v>
      </c>
      <c r="Q58" s="9">
        <v>860800000</v>
      </c>
      <c r="R58" s="9">
        <v>893561000</v>
      </c>
      <c r="S58" s="9">
        <v>851463489</v>
      </c>
      <c r="T58" s="9">
        <v>851463489</v>
      </c>
      <c r="U58" s="9">
        <v>42097511</v>
      </c>
      <c r="V58" s="9">
        <v>851463489</v>
      </c>
      <c r="W58" s="9">
        <v>0</v>
      </c>
      <c r="X58" s="9">
        <v>42097511</v>
      </c>
      <c r="Y58" s="9">
        <v>0</v>
      </c>
      <c r="Z58" s="9">
        <v>810463489</v>
      </c>
      <c r="AA58" s="9">
        <v>41000000</v>
      </c>
      <c r="AB58" s="9" t="s">
        <v>54</v>
      </c>
      <c r="AC58" s="9" t="s">
        <v>55</v>
      </c>
      <c r="AD58" s="9" t="s">
        <v>56</v>
      </c>
      <c r="AE58" s="9" t="s">
        <v>56</v>
      </c>
      <c r="AF58" s="9" t="s">
        <v>56</v>
      </c>
      <c r="AG58" s="9" t="s">
        <v>56</v>
      </c>
      <c r="AH58" s="9" t="s">
        <v>57</v>
      </c>
      <c r="AI58" s="9">
        <v>1</v>
      </c>
    </row>
    <row r="59" spans="1:35">
      <c r="A59" t="s">
        <v>41</v>
      </c>
      <c r="B59" t="s">
        <v>42</v>
      </c>
      <c r="C59" t="s">
        <v>182</v>
      </c>
      <c r="D59" t="s">
        <v>149</v>
      </c>
      <c r="E59" t="s">
        <v>264</v>
      </c>
      <c r="F59" t="s">
        <v>341</v>
      </c>
      <c r="G59" t="s">
        <v>46</v>
      </c>
      <c r="H59" t="s">
        <v>47</v>
      </c>
      <c r="I59" t="s">
        <v>432</v>
      </c>
      <c r="J59" t="s">
        <v>152</v>
      </c>
      <c r="K59" t="s">
        <v>153</v>
      </c>
      <c r="L59" t="s">
        <v>510</v>
      </c>
      <c r="M59" t="s">
        <v>511</v>
      </c>
      <c r="N59">
        <v>7083</v>
      </c>
      <c r="O59">
        <v>51</v>
      </c>
      <c r="P59" t="s">
        <v>538</v>
      </c>
      <c r="Q59" s="9">
        <v>2979185874</v>
      </c>
      <c r="R59" s="9">
        <v>3043056342</v>
      </c>
      <c r="S59" s="9">
        <v>0</v>
      </c>
      <c r="T59" s="9">
        <v>0</v>
      </c>
      <c r="U59" s="9">
        <v>3043056342</v>
      </c>
      <c r="V59" s="9">
        <v>0</v>
      </c>
      <c r="W59" s="9">
        <v>0</v>
      </c>
      <c r="X59" s="9">
        <v>3043056342</v>
      </c>
      <c r="Y59" s="9">
        <v>0</v>
      </c>
      <c r="Z59" s="9">
        <v>0</v>
      </c>
      <c r="AA59" s="9">
        <v>0</v>
      </c>
      <c r="AB59" s="9" t="s">
        <v>54</v>
      </c>
      <c r="AC59" s="9" t="s">
        <v>55</v>
      </c>
      <c r="AD59" s="9" t="s">
        <v>56</v>
      </c>
      <c r="AE59" s="9" t="s">
        <v>56</v>
      </c>
      <c r="AF59" s="9" t="s">
        <v>56</v>
      </c>
      <c r="AG59" s="9" t="s">
        <v>56</v>
      </c>
      <c r="AH59" s="9" t="s">
        <v>57</v>
      </c>
      <c r="AI59" s="9">
        <v>1</v>
      </c>
    </row>
    <row r="60" spans="1:35">
      <c r="A60" t="s">
        <v>41</v>
      </c>
      <c r="B60" t="s">
        <v>42</v>
      </c>
      <c r="C60" t="s">
        <v>539</v>
      </c>
      <c r="D60" t="s">
        <v>149</v>
      </c>
      <c r="E60" t="s">
        <v>264</v>
      </c>
      <c r="F60" t="s">
        <v>337</v>
      </c>
      <c r="G60" t="s">
        <v>46</v>
      </c>
      <c r="H60" t="s">
        <v>47</v>
      </c>
      <c r="I60" t="s">
        <v>540</v>
      </c>
      <c r="J60" t="s">
        <v>152</v>
      </c>
      <c r="K60" t="s">
        <v>153</v>
      </c>
      <c r="L60" t="s">
        <v>507</v>
      </c>
      <c r="M60" t="s">
        <v>508</v>
      </c>
      <c r="N60">
        <v>7089</v>
      </c>
      <c r="O60">
        <v>53</v>
      </c>
      <c r="P60" t="s">
        <v>541</v>
      </c>
      <c r="Q60" s="9">
        <v>0</v>
      </c>
      <c r="R60" s="9">
        <v>25000000</v>
      </c>
      <c r="S60" s="9">
        <v>25000000</v>
      </c>
      <c r="T60" s="9">
        <v>25000000</v>
      </c>
      <c r="U60" s="9">
        <v>0</v>
      </c>
      <c r="V60" s="9">
        <v>25000000</v>
      </c>
      <c r="W60" s="9">
        <v>0</v>
      </c>
      <c r="X60" s="9">
        <v>0</v>
      </c>
      <c r="Y60" s="9">
        <v>0</v>
      </c>
      <c r="Z60" s="9">
        <v>25000000</v>
      </c>
      <c r="AA60" s="9">
        <v>0</v>
      </c>
      <c r="AB60" s="9" t="s">
        <v>54</v>
      </c>
      <c r="AC60" s="9" t="s">
        <v>55</v>
      </c>
      <c r="AD60" s="9" t="s">
        <v>56</v>
      </c>
      <c r="AE60" s="9" t="s">
        <v>56</v>
      </c>
      <c r="AF60" s="9" t="s">
        <v>56</v>
      </c>
      <c r="AG60" s="9" t="s">
        <v>56</v>
      </c>
      <c r="AH60" s="9" t="s">
        <v>57</v>
      </c>
      <c r="AI60" s="9">
        <v>1</v>
      </c>
    </row>
    <row r="61" spans="1:35">
      <c r="A61" t="s">
        <v>41</v>
      </c>
      <c r="B61" t="s">
        <v>42</v>
      </c>
      <c r="C61" t="s">
        <v>542</v>
      </c>
      <c r="D61" t="s">
        <v>149</v>
      </c>
      <c r="E61" t="s">
        <v>264</v>
      </c>
      <c r="F61" t="s">
        <v>313</v>
      </c>
      <c r="G61" t="s">
        <v>46</v>
      </c>
      <c r="H61" t="s">
        <v>47</v>
      </c>
      <c r="I61" t="s">
        <v>543</v>
      </c>
      <c r="J61" t="s">
        <v>152</v>
      </c>
      <c r="K61" t="s">
        <v>153</v>
      </c>
      <c r="L61" t="s">
        <v>493</v>
      </c>
      <c r="M61" t="s">
        <v>494</v>
      </c>
      <c r="N61">
        <v>7109</v>
      </c>
      <c r="O61">
        <v>64</v>
      </c>
      <c r="P61" t="s">
        <v>544</v>
      </c>
      <c r="Q61" s="9">
        <v>0</v>
      </c>
      <c r="R61" s="9">
        <v>337744526</v>
      </c>
      <c r="S61" s="9">
        <v>266586717</v>
      </c>
      <c r="T61" s="9">
        <v>266586717</v>
      </c>
      <c r="U61" s="9">
        <v>71157809</v>
      </c>
      <c r="V61" s="9">
        <v>266586717</v>
      </c>
      <c r="W61" s="9">
        <v>0</v>
      </c>
      <c r="X61" s="9">
        <v>71157809</v>
      </c>
      <c r="Y61" s="9">
        <v>0</v>
      </c>
      <c r="Z61" s="9">
        <v>266423417</v>
      </c>
      <c r="AA61" s="9">
        <v>163300</v>
      </c>
      <c r="AB61" s="9" t="s">
        <v>54</v>
      </c>
      <c r="AC61" s="9" t="s">
        <v>55</v>
      </c>
      <c r="AD61" s="9" t="s">
        <v>56</v>
      </c>
      <c r="AE61" s="9" t="s">
        <v>56</v>
      </c>
      <c r="AF61" s="9" t="s">
        <v>56</v>
      </c>
      <c r="AG61" s="9" t="s">
        <v>56</v>
      </c>
      <c r="AH61" s="9" t="s">
        <v>57</v>
      </c>
      <c r="AI61" s="9">
        <v>1</v>
      </c>
    </row>
    <row r="62" spans="1:35">
      <c r="A62" t="s">
        <v>41</v>
      </c>
      <c r="B62" t="s">
        <v>42</v>
      </c>
      <c r="C62" t="s">
        <v>545</v>
      </c>
      <c r="D62" t="s">
        <v>149</v>
      </c>
      <c r="E62" t="s">
        <v>264</v>
      </c>
      <c r="F62" t="s">
        <v>327</v>
      </c>
      <c r="G62" t="s">
        <v>46</v>
      </c>
      <c r="H62" t="s">
        <v>47</v>
      </c>
      <c r="I62" t="s">
        <v>546</v>
      </c>
      <c r="J62" t="s">
        <v>152</v>
      </c>
      <c r="K62" t="s">
        <v>153</v>
      </c>
      <c r="L62" t="s">
        <v>499</v>
      </c>
      <c r="M62" t="s">
        <v>500</v>
      </c>
      <c r="N62">
        <v>7113</v>
      </c>
      <c r="O62">
        <v>65</v>
      </c>
      <c r="P62" t="s">
        <v>547</v>
      </c>
      <c r="Q62" s="9">
        <v>0</v>
      </c>
      <c r="R62" s="9">
        <v>50000000</v>
      </c>
      <c r="S62" s="9">
        <v>7200000</v>
      </c>
      <c r="T62" s="9">
        <v>7200000</v>
      </c>
      <c r="U62" s="9">
        <v>42800000</v>
      </c>
      <c r="V62" s="9">
        <v>7200000</v>
      </c>
      <c r="W62" s="9">
        <v>0</v>
      </c>
      <c r="X62" s="9">
        <v>42800000</v>
      </c>
      <c r="Y62" s="9">
        <v>0</v>
      </c>
      <c r="Z62" s="9">
        <v>7200000</v>
      </c>
      <c r="AA62" s="9">
        <v>0</v>
      </c>
      <c r="AB62" s="9" t="s">
        <v>54</v>
      </c>
      <c r="AC62" s="9" t="s">
        <v>55</v>
      </c>
      <c r="AD62" s="9" t="s">
        <v>56</v>
      </c>
      <c r="AE62" s="9" t="s">
        <v>56</v>
      </c>
      <c r="AF62" s="9" t="s">
        <v>56</v>
      </c>
      <c r="AG62" s="9" t="s">
        <v>56</v>
      </c>
      <c r="AH62" s="9" t="s">
        <v>57</v>
      </c>
      <c r="AI62" s="9">
        <v>1</v>
      </c>
    </row>
    <row r="63" spans="1:35">
      <c r="A63" t="s">
        <v>41</v>
      </c>
      <c r="B63" t="s">
        <v>42</v>
      </c>
      <c r="C63" t="s">
        <v>548</v>
      </c>
      <c r="D63" t="s">
        <v>149</v>
      </c>
      <c r="E63" t="s">
        <v>264</v>
      </c>
      <c r="F63" t="s">
        <v>327</v>
      </c>
      <c r="G63" t="s">
        <v>46</v>
      </c>
      <c r="H63" t="s">
        <v>47</v>
      </c>
      <c r="I63" t="s">
        <v>549</v>
      </c>
      <c r="J63" t="s">
        <v>152</v>
      </c>
      <c r="K63" t="s">
        <v>153</v>
      </c>
      <c r="L63" t="s">
        <v>499</v>
      </c>
      <c r="M63" t="s">
        <v>500</v>
      </c>
      <c r="N63">
        <v>7116</v>
      </c>
      <c r="O63">
        <v>66</v>
      </c>
      <c r="P63" t="s">
        <v>550</v>
      </c>
      <c r="Q63" s="9">
        <v>0</v>
      </c>
      <c r="R63" s="9">
        <v>80000000</v>
      </c>
      <c r="S63" s="9">
        <v>0</v>
      </c>
      <c r="T63" s="9">
        <v>0</v>
      </c>
      <c r="U63" s="9">
        <v>80000000</v>
      </c>
      <c r="V63" s="9">
        <v>0</v>
      </c>
      <c r="W63" s="9">
        <v>0</v>
      </c>
      <c r="X63" s="9">
        <v>80000000</v>
      </c>
      <c r="Y63" s="9">
        <v>0</v>
      </c>
      <c r="Z63" s="9">
        <v>0</v>
      </c>
      <c r="AA63" s="9">
        <v>0</v>
      </c>
      <c r="AB63" s="9" t="s">
        <v>54</v>
      </c>
      <c r="AC63" s="9" t="s">
        <v>55</v>
      </c>
      <c r="AD63" s="9" t="s">
        <v>56</v>
      </c>
      <c r="AE63" s="9" t="s">
        <v>56</v>
      </c>
      <c r="AF63" s="9" t="s">
        <v>56</v>
      </c>
      <c r="AG63" s="9" t="s">
        <v>56</v>
      </c>
      <c r="AH63" s="9" t="s">
        <v>57</v>
      </c>
      <c r="AI63" s="9">
        <v>1</v>
      </c>
    </row>
    <row r="64" spans="1:35">
      <c r="A64" t="s">
        <v>41</v>
      </c>
      <c r="B64" t="s">
        <v>42</v>
      </c>
      <c r="C64" t="s">
        <v>551</v>
      </c>
      <c r="D64" t="s">
        <v>149</v>
      </c>
      <c r="E64" t="s">
        <v>264</v>
      </c>
      <c r="F64" t="s">
        <v>345</v>
      </c>
      <c r="G64" t="s">
        <v>46</v>
      </c>
      <c r="H64" t="s">
        <v>47</v>
      </c>
      <c r="I64" t="s">
        <v>552</v>
      </c>
      <c r="J64" t="s">
        <v>152</v>
      </c>
      <c r="K64" t="s">
        <v>153</v>
      </c>
      <c r="L64" t="s">
        <v>513</v>
      </c>
      <c r="M64" t="s">
        <v>516</v>
      </c>
      <c r="N64">
        <v>7117</v>
      </c>
      <c r="O64">
        <v>67</v>
      </c>
      <c r="P64" t="s">
        <v>553</v>
      </c>
      <c r="Q64" s="9">
        <v>0</v>
      </c>
      <c r="R64" s="9">
        <v>30000000</v>
      </c>
      <c r="S64" s="9">
        <v>30000000</v>
      </c>
      <c r="T64" s="9">
        <v>30000000</v>
      </c>
      <c r="U64" s="9">
        <v>0</v>
      </c>
      <c r="V64" s="9">
        <v>30000000</v>
      </c>
      <c r="W64" s="9">
        <v>0</v>
      </c>
      <c r="X64" s="9">
        <v>0</v>
      </c>
      <c r="Y64" s="9">
        <v>0</v>
      </c>
      <c r="Z64" s="9">
        <v>0</v>
      </c>
      <c r="AA64" s="9">
        <v>30000000</v>
      </c>
      <c r="AB64" s="9" t="s">
        <v>54</v>
      </c>
      <c r="AC64" s="9" t="s">
        <v>55</v>
      </c>
      <c r="AD64" s="9" t="s">
        <v>56</v>
      </c>
      <c r="AE64" s="9" t="s">
        <v>56</v>
      </c>
      <c r="AF64" s="9" t="s">
        <v>56</v>
      </c>
      <c r="AG64" s="9" t="s">
        <v>56</v>
      </c>
      <c r="AH64" s="9" t="s">
        <v>57</v>
      </c>
      <c r="AI64" s="9">
        <v>1</v>
      </c>
    </row>
    <row r="65" spans="1:35">
      <c r="A65" t="s">
        <v>41</v>
      </c>
      <c r="B65" t="s">
        <v>42</v>
      </c>
      <c r="C65" t="s">
        <v>554</v>
      </c>
      <c r="D65" t="s">
        <v>149</v>
      </c>
      <c r="E65" t="s">
        <v>264</v>
      </c>
      <c r="F65" t="s">
        <v>337</v>
      </c>
      <c r="G65" t="s">
        <v>46</v>
      </c>
      <c r="H65" t="s">
        <v>47</v>
      </c>
      <c r="I65" t="s">
        <v>555</v>
      </c>
      <c r="J65" t="s">
        <v>152</v>
      </c>
      <c r="K65" t="s">
        <v>153</v>
      </c>
      <c r="L65" t="s">
        <v>507</v>
      </c>
      <c r="M65" t="s">
        <v>508</v>
      </c>
      <c r="N65">
        <v>7118</v>
      </c>
      <c r="O65">
        <v>68</v>
      </c>
      <c r="P65" t="s">
        <v>556</v>
      </c>
      <c r="Q65" s="9">
        <v>0</v>
      </c>
      <c r="R65" s="9">
        <v>310190000</v>
      </c>
      <c r="S65" s="9">
        <v>0</v>
      </c>
      <c r="T65" s="9">
        <v>0</v>
      </c>
      <c r="U65" s="9">
        <v>310190000</v>
      </c>
      <c r="V65" s="9">
        <v>0</v>
      </c>
      <c r="W65" s="9">
        <v>0</v>
      </c>
      <c r="X65" s="9">
        <v>310190000</v>
      </c>
      <c r="Y65" s="9">
        <v>0</v>
      </c>
      <c r="Z65" s="9">
        <v>0</v>
      </c>
      <c r="AA65" s="9">
        <v>0</v>
      </c>
      <c r="AB65" s="9" t="s">
        <v>54</v>
      </c>
      <c r="AC65" s="9" t="s">
        <v>55</v>
      </c>
      <c r="AD65" s="9" t="s">
        <v>56</v>
      </c>
      <c r="AE65" s="9" t="s">
        <v>56</v>
      </c>
      <c r="AF65" s="9" t="s">
        <v>56</v>
      </c>
      <c r="AG65" s="9" t="s">
        <v>56</v>
      </c>
      <c r="AH65" s="9" t="s">
        <v>57</v>
      </c>
      <c r="AI65" s="9">
        <v>1</v>
      </c>
    </row>
    <row r="66" spans="1:35">
      <c r="A66" t="s">
        <v>41</v>
      </c>
      <c r="B66" t="s">
        <v>186</v>
      </c>
      <c r="C66" t="s">
        <v>386</v>
      </c>
      <c r="D66" t="s">
        <v>149</v>
      </c>
      <c r="E66" t="s">
        <v>350</v>
      </c>
      <c r="F66" t="s">
        <v>357</v>
      </c>
      <c r="G66" t="s">
        <v>46</v>
      </c>
      <c r="H66" t="s">
        <v>188</v>
      </c>
      <c r="I66" t="s">
        <v>524</v>
      </c>
      <c r="J66" t="s">
        <v>152</v>
      </c>
      <c r="K66" t="s">
        <v>351</v>
      </c>
      <c r="L66" t="s">
        <v>521</v>
      </c>
      <c r="M66" t="s">
        <v>522</v>
      </c>
      <c r="N66">
        <v>7096</v>
      </c>
      <c r="O66">
        <v>57</v>
      </c>
      <c r="P66" t="s">
        <v>557</v>
      </c>
      <c r="Q66" s="9">
        <v>0</v>
      </c>
      <c r="R66" s="9">
        <v>155013443</v>
      </c>
      <c r="S66" s="9">
        <v>114012502</v>
      </c>
      <c r="T66" s="9">
        <v>114012502</v>
      </c>
      <c r="U66" s="9">
        <v>41000941</v>
      </c>
      <c r="V66" s="9">
        <v>114012502</v>
      </c>
      <c r="W66" s="9">
        <v>0</v>
      </c>
      <c r="X66" s="9">
        <v>41000941</v>
      </c>
      <c r="Y66" s="9">
        <v>0</v>
      </c>
      <c r="Z66" s="9">
        <v>79403137</v>
      </c>
      <c r="AA66" s="9">
        <v>34609365</v>
      </c>
      <c r="AB66" s="9" t="s">
        <v>54</v>
      </c>
      <c r="AC66" s="9" t="s">
        <v>55</v>
      </c>
      <c r="AD66" s="9" t="s">
        <v>56</v>
      </c>
      <c r="AE66" s="9" t="s">
        <v>56</v>
      </c>
      <c r="AF66" s="9" t="s">
        <v>56</v>
      </c>
      <c r="AG66" s="9" t="s">
        <v>56</v>
      </c>
      <c r="AH66" s="9" t="s">
        <v>57</v>
      </c>
      <c r="AI66" s="9">
        <v>1</v>
      </c>
    </row>
    <row r="67" spans="1:35">
      <c r="A67" t="s">
        <v>41</v>
      </c>
      <c r="B67" t="s">
        <v>186</v>
      </c>
      <c r="C67" t="s">
        <v>429</v>
      </c>
      <c r="D67" t="s">
        <v>149</v>
      </c>
      <c r="E67" t="s">
        <v>264</v>
      </c>
      <c r="F67" t="s">
        <v>313</v>
      </c>
      <c r="G67" t="s">
        <v>46</v>
      </c>
      <c r="H67" t="s">
        <v>188</v>
      </c>
      <c r="I67" t="s">
        <v>536</v>
      </c>
      <c r="J67" t="s">
        <v>152</v>
      </c>
      <c r="K67" t="s">
        <v>153</v>
      </c>
      <c r="L67" t="s">
        <v>493</v>
      </c>
      <c r="M67" t="s">
        <v>494</v>
      </c>
      <c r="N67">
        <v>7097</v>
      </c>
      <c r="O67">
        <v>58</v>
      </c>
      <c r="P67" t="s">
        <v>558</v>
      </c>
      <c r="Q67" s="9">
        <v>0</v>
      </c>
      <c r="R67" s="9">
        <v>63763870</v>
      </c>
      <c r="S67" s="9">
        <v>63763870</v>
      </c>
      <c r="T67" s="9">
        <v>63763870</v>
      </c>
      <c r="U67" s="9">
        <v>0</v>
      </c>
      <c r="V67" s="9">
        <v>63763870</v>
      </c>
      <c r="W67" s="9">
        <v>0</v>
      </c>
      <c r="X67" s="9">
        <v>0</v>
      </c>
      <c r="Y67" s="9">
        <v>0</v>
      </c>
      <c r="Z67" s="9">
        <v>55000000</v>
      </c>
      <c r="AA67" s="9">
        <v>8763870</v>
      </c>
      <c r="AB67" s="9" t="s">
        <v>54</v>
      </c>
      <c r="AC67" s="9" t="s">
        <v>55</v>
      </c>
      <c r="AD67" s="9" t="s">
        <v>56</v>
      </c>
      <c r="AE67" s="9" t="s">
        <v>56</v>
      </c>
      <c r="AF67" s="9" t="s">
        <v>56</v>
      </c>
      <c r="AG67" s="9" t="s">
        <v>56</v>
      </c>
      <c r="AH67" s="9" t="s">
        <v>57</v>
      </c>
      <c r="AI67" s="9">
        <v>1</v>
      </c>
    </row>
    <row r="68" spans="1:35">
      <c r="A68" t="s">
        <v>41</v>
      </c>
      <c r="B68" t="s">
        <v>186</v>
      </c>
      <c r="C68" t="s">
        <v>182</v>
      </c>
      <c r="D68" t="s">
        <v>149</v>
      </c>
      <c r="E68" t="s">
        <v>264</v>
      </c>
      <c r="F68" t="s">
        <v>341</v>
      </c>
      <c r="G68" t="s">
        <v>46</v>
      </c>
      <c r="H68" t="s">
        <v>188</v>
      </c>
      <c r="I68" t="s">
        <v>432</v>
      </c>
      <c r="J68" t="s">
        <v>152</v>
      </c>
      <c r="K68" t="s">
        <v>153</v>
      </c>
      <c r="L68" t="s">
        <v>510</v>
      </c>
      <c r="M68" t="s">
        <v>511</v>
      </c>
      <c r="N68">
        <v>7098</v>
      </c>
      <c r="O68">
        <v>59</v>
      </c>
      <c r="P68" t="s">
        <v>559</v>
      </c>
      <c r="Q68" s="9">
        <v>0</v>
      </c>
      <c r="R68" s="9">
        <v>3151417344</v>
      </c>
      <c r="S68" s="9">
        <v>2975204657</v>
      </c>
      <c r="T68" s="9">
        <v>2975204657</v>
      </c>
      <c r="U68" s="9">
        <v>176212687</v>
      </c>
      <c r="V68" s="9">
        <v>2975204657</v>
      </c>
      <c r="W68" s="9">
        <v>0</v>
      </c>
      <c r="X68" s="9">
        <v>176212687</v>
      </c>
      <c r="Y68" s="9">
        <v>0</v>
      </c>
      <c r="Z68" s="9">
        <v>1924310065</v>
      </c>
      <c r="AA68" s="9">
        <v>1050894592</v>
      </c>
      <c r="AB68" s="9" t="s">
        <v>54</v>
      </c>
      <c r="AC68" s="9" t="s">
        <v>55</v>
      </c>
      <c r="AD68" s="9" t="s">
        <v>56</v>
      </c>
      <c r="AE68" s="9" t="s">
        <v>56</v>
      </c>
      <c r="AF68" s="9" t="s">
        <v>56</v>
      </c>
      <c r="AG68" s="9" t="s">
        <v>56</v>
      </c>
      <c r="AH68" s="9" t="s">
        <v>57</v>
      </c>
      <c r="AI68" s="9">
        <v>1</v>
      </c>
    </row>
    <row r="69" spans="1:35">
      <c r="A69" t="s">
        <v>41</v>
      </c>
      <c r="B69" t="s">
        <v>560</v>
      </c>
      <c r="C69" t="s">
        <v>43</v>
      </c>
      <c r="D69" t="s">
        <v>44</v>
      </c>
      <c r="E69" t="s">
        <v>222</v>
      </c>
      <c r="F69" t="s">
        <v>240</v>
      </c>
      <c r="G69" t="s">
        <v>46</v>
      </c>
      <c r="H69" t="s">
        <v>419</v>
      </c>
      <c r="I69" t="s">
        <v>455</v>
      </c>
      <c r="J69" t="s">
        <v>49</v>
      </c>
      <c r="K69" t="s">
        <v>50</v>
      </c>
      <c r="L69" t="s">
        <v>241</v>
      </c>
      <c r="M69" t="s">
        <v>244</v>
      </c>
      <c r="N69">
        <v>7084</v>
      </c>
      <c r="O69">
        <v>52</v>
      </c>
      <c r="P69" t="s">
        <v>561</v>
      </c>
      <c r="Q69" s="9">
        <v>146369000</v>
      </c>
      <c r="R69" s="9">
        <v>146369000</v>
      </c>
      <c r="S69" s="9">
        <v>145017705</v>
      </c>
      <c r="T69" s="9">
        <v>145017705</v>
      </c>
      <c r="U69" s="9">
        <v>1351295</v>
      </c>
      <c r="V69" s="9">
        <v>145017705</v>
      </c>
      <c r="W69" s="9">
        <v>0</v>
      </c>
      <c r="X69" s="9">
        <v>1351295</v>
      </c>
      <c r="Y69" s="9">
        <v>0</v>
      </c>
      <c r="Z69" s="9">
        <v>145017705</v>
      </c>
      <c r="AA69" s="9">
        <v>0</v>
      </c>
      <c r="AB69" s="9" t="s">
        <v>54</v>
      </c>
      <c r="AC69" s="9" t="s">
        <v>55</v>
      </c>
      <c r="AD69" s="9" t="s">
        <v>56</v>
      </c>
      <c r="AE69" s="9" t="s">
        <v>56</v>
      </c>
      <c r="AF69" s="9" t="s">
        <v>56</v>
      </c>
      <c r="AG69" s="9" t="s">
        <v>56</v>
      </c>
      <c r="AH69" s="9" t="s">
        <v>57</v>
      </c>
      <c r="AI69" s="9">
        <v>1</v>
      </c>
    </row>
    <row r="71" spans="1:35">
      <c r="Q71" s="45">
        <f>SUM(Q2:Q70)</f>
        <v>16258934774</v>
      </c>
      <c r="R71" s="45">
        <f t="shared" ref="R71:AA71" si="0">SUM(R2:R70)</f>
        <v>35265478249</v>
      </c>
      <c r="S71" s="45">
        <f t="shared" si="0"/>
        <v>27498895755</v>
      </c>
      <c r="T71" s="45">
        <f t="shared" si="0"/>
        <v>27498895755</v>
      </c>
      <c r="U71" s="45">
        <f t="shared" si="0"/>
        <v>7766582494</v>
      </c>
      <c r="V71" s="45">
        <f t="shared" si="0"/>
        <v>27498895755</v>
      </c>
      <c r="W71" s="45">
        <f t="shared" si="0"/>
        <v>0</v>
      </c>
      <c r="X71" s="45">
        <f t="shared" si="0"/>
        <v>7766582494</v>
      </c>
      <c r="Y71" s="45">
        <f t="shared" si="0"/>
        <v>0</v>
      </c>
      <c r="Z71" s="45">
        <f t="shared" si="0"/>
        <v>25364313414</v>
      </c>
      <c r="AA71" s="45">
        <f t="shared" si="0"/>
        <v>2134582341</v>
      </c>
    </row>
    <row r="73" spans="1:35">
      <c r="V73" s="9">
        <f>V8+V9</f>
        <v>746690821</v>
      </c>
    </row>
    <row r="75" spans="1:35">
      <c r="M75" s="35" t="s">
        <v>708</v>
      </c>
      <c r="R75" s="45">
        <f>SUBTOTAL(9,R58:R67)</f>
        <v>4988329181</v>
      </c>
      <c r="V75" s="45">
        <f>SUBTOTAL(9,V58:V67)</f>
        <v>1358026578</v>
      </c>
    </row>
  </sheetData>
  <autoFilter ref="A1:AI69" xr:uid="{535776CF-648C-49FB-BC97-33BD709AB527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98E24-6A35-4FAF-AFFA-8554D88F01C0}">
  <dimension ref="A1:V20"/>
  <sheetViews>
    <sheetView workbookViewId="0">
      <pane xSplit="4" ySplit="1" topLeftCell="E2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2" max="2" width="14" customWidth="1"/>
    <col min="3" max="3" width="46.28515625" customWidth="1"/>
    <col min="5" max="13" width="14.28515625" style="9" customWidth="1"/>
    <col min="14" max="17" width="11.5703125" style="9"/>
  </cols>
  <sheetData>
    <row r="1" spans="1:22">
      <c r="A1" t="s">
        <v>20</v>
      </c>
      <c r="B1" t="s">
        <v>21</v>
      </c>
      <c r="C1" t="s">
        <v>688</v>
      </c>
      <c r="D1" t="s">
        <v>750</v>
      </c>
      <c r="E1" s="9" t="s">
        <v>751</v>
      </c>
      <c r="F1" s="9" t="s">
        <v>752</v>
      </c>
      <c r="G1" s="9" t="s">
        <v>753</v>
      </c>
      <c r="H1" s="9" t="s">
        <v>712</v>
      </c>
      <c r="I1" s="9" t="s">
        <v>711</v>
      </c>
      <c r="J1" s="9" t="s">
        <v>29</v>
      </c>
      <c r="K1" s="9" t="s">
        <v>757</v>
      </c>
      <c r="L1" s="9" t="s">
        <v>1327</v>
      </c>
      <c r="M1" s="9" t="s">
        <v>759</v>
      </c>
      <c r="N1" s="9" t="s">
        <v>1328</v>
      </c>
      <c r="O1" s="9" t="s">
        <v>1329</v>
      </c>
      <c r="P1" s="9" t="s">
        <v>1330</v>
      </c>
      <c r="Q1" s="9" t="s">
        <v>37</v>
      </c>
      <c r="R1" t="s">
        <v>38</v>
      </c>
      <c r="S1" t="s">
        <v>1331</v>
      </c>
      <c r="T1" t="s">
        <v>1332</v>
      </c>
      <c r="U1" t="s">
        <v>1333</v>
      </c>
      <c r="V1" t="s">
        <v>1334</v>
      </c>
    </row>
    <row r="2" spans="1:22">
      <c r="A2">
        <v>1</v>
      </c>
      <c r="B2" t="s">
        <v>1496</v>
      </c>
      <c r="C2" t="s">
        <v>1480</v>
      </c>
      <c r="D2">
        <v>2018</v>
      </c>
      <c r="E2" s="9">
        <v>209694497</v>
      </c>
      <c r="F2" s="9">
        <v>209694497</v>
      </c>
      <c r="G2" s="9">
        <v>195508167</v>
      </c>
      <c r="I2" s="9">
        <f>G2-H2</f>
        <v>195508167</v>
      </c>
      <c r="J2" s="9">
        <v>14186330</v>
      </c>
      <c r="K2" s="9">
        <v>0</v>
      </c>
      <c r="L2" s="9">
        <v>0</v>
      </c>
      <c r="M2" s="9">
        <v>16262720</v>
      </c>
      <c r="N2" s="9" t="s">
        <v>56</v>
      </c>
      <c r="O2" s="9" t="s">
        <v>56</v>
      </c>
      <c r="P2" s="9" t="s">
        <v>56</v>
      </c>
      <c r="Q2" s="9" t="s">
        <v>56</v>
      </c>
      <c r="R2" t="s">
        <v>56</v>
      </c>
      <c r="S2" t="s">
        <v>56</v>
      </c>
      <c r="T2">
        <v>0</v>
      </c>
      <c r="U2" t="s">
        <v>56</v>
      </c>
      <c r="V2" t="s">
        <v>1496</v>
      </c>
    </row>
    <row r="3" spans="1:22">
      <c r="A3">
        <v>2</v>
      </c>
      <c r="B3" t="s">
        <v>1475</v>
      </c>
      <c r="C3" t="s">
        <v>1497</v>
      </c>
      <c r="D3">
        <v>2018</v>
      </c>
      <c r="E3" s="9">
        <v>262761000</v>
      </c>
      <c r="F3" s="9">
        <v>354200000</v>
      </c>
      <c r="G3" s="9">
        <v>354200000</v>
      </c>
      <c r="H3" s="9">
        <f t="shared" ref="H3:H15" si="0">G3-F3</f>
        <v>0</v>
      </c>
      <c r="I3" s="9">
        <f t="shared" ref="I3:I15" si="1">G3-H3</f>
        <v>354200000</v>
      </c>
      <c r="J3" s="9">
        <v>0</v>
      </c>
      <c r="K3" s="9">
        <v>91439000</v>
      </c>
      <c r="L3" s="9">
        <v>0</v>
      </c>
      <c r="M3" s="9">
        <v>0</v>
      </c>
      <c r="N3" s="9" t="s">
        <v>56</v>
      </c>
      <c r="O3" s="9" t="s">
        <v>56</v>
      </c>
      <c r="P3" s="9" t="s">
        <v>56</v>
      </c>
      <c r="Q3" s="9" t="s">
        <v>56</v>
      </c>
      <c r="R3" t="s">
        <v>56</v>
      </c>
      <c r="S3" t="s">
        <v>56</v>
      </c>
      <c r="T3">
        <v>0</v>
      </c>
      <c r="U3" t="s">
        <v>56</v>
      </c>
      <c r="V3" t="s">
        <v>1475</v>
      </c>
    </row>
    <row r="4" spans="1:22">
      <c r="A4">
        <v>3</v>
      </c>
      <c r="B4" t="s">
        <v>1498</v>
      </c>
      <c r="C4" t="s">
        <v>1477</v>
      </c>
      <c r="D4">
        <v>2018</v>
      </c>
      <c r="E4" s="9">
        <v>6595318762</v>
      </c>
      <c r="F4" s="9">
        <v>6595318762</v>
      </c>
      <c r="G4" s="9">
        <v>6585318762</v>
      </c>
      <c r="I4" s="9">
        <f t="shared" si="1"/>
        <v>6585318762</v>
      </c>
      <c r="J4" s="9">
        <v>10000000</v>
      </c>
      <c r="K4" s="9">
        <v>0</v>
      </c>
      <c r="L4" s="9">
        <v>0</v>
      </c>
      <c r="M4" s="9">
        <v>1638829689</v>
      </c>
      <c r="N4" s="9" t="s">
        <v>56</v>
      </c>
      <c r="O4" s="9" t="s">
        <v>56</v>
      </c>
      <c r="P4" s="9" t="s">
        <v>56</v>
      </c>
      <c r="Q4" s="9" t="s">
        <v>56</v>
      </c>
      <c r="R4" t="s">
        <v>56</v>
      </c>
      <c r="S4" t="s">
        <v>56</v>
      </c>
      <c r="T4">
        <v>0</v>
      </c>
      <c r="U4" t="s">
        <v>56</v>
      </c>
      <c r="V4" t="s">
        <v>1498</v>
      </c>
    </row>
    <row r="5" spans="1:22">
      <c r="A5">
        <v>4</v>
      </c>
      <c r="B5" t="s">
        <v>1380</v>
      </c>
      <c r="C5" t="s">
        <v>1476</v>
      </c>
      <c r="D5">
        <v>2018</v>
      </c>
      <c r="E5" s="9">
        <v>5758497168</v>
      </c>
      <c r="F5" s="9">
        <v>5758497168</v>
      </c>
      <c r="G5" s="9">
        <v>5787333385</v>
      </c>
      <c r="H5" s="9">
        <f t="shared" si="0"/>
        <v>28836217</v>
      </c>
      <c r="I5" s="9">
        <f t="shared" si="1"/>
        <v>5758497168</v>
      </c>
      <c r="J5" s="9">
        <v>-28836217</v>
      </c>
      <c r="K5" s="9">
        <v>0</v>
      </c>
      <c r="L5" s="9">
        <v>0</v>
      </c>
      <c r="M5" s="9">
        <v>332865137</v>
      </c>
      <c r="N5" s="9" t="s">
        <v>56</v>
      </c>
      <c r="O5" s="9" t="s">
        <v>56</v>
      </c>
      <c r="P5" s="9" t="s">
        <v>56</v>
      </c>
      <c r="Q5" s="9" t="s">
        <v>56</v>
      </c>
      <c r="R5" t="s">
        <v>56</v>
      </c>
      <c r="S5" t="s">
        <v>56</v>
      </c>
      <c r="T5">
        <v>0</v>
      </c>
      <c r="U5" t="s">
        <v>56</v>
      </c>
      <c r="V5" t="s">
        <v>1380</v>
      </c>
    </row>
    <row r="6" spans="1:22">
      <c r="A6">
        <v>5</v>
      </c>
      <c r="B6" t="s">
        <v>1424</v>
      </c>
      <c r="C6" t="s">
        <v>1476</v>
      </c>
      <c r="D6">
        <v>2018</v>
      </c>
      <c r="E6" s="9">
        <v>741502832</v>
      </c>
      <c r="F6" s="9">
        <v>7321502832</v>
      </c>
      <c r="G6" s="9">
        <v>7321502832</v>
      </c>
      <c r="H6" s="9">
        <f t="shared" si="0"/>
        <v>0</v>
      </c>
      <c r="I6" s="9">
        <f t="shared" si="1"/>
        <v>7321502832</v>
      </c>
      <c r="J6" s="9">
        <v>0</v>
      </c>
      <c r="K6" s="9">
        <v>6580000000</v>
      </c>
      <c r="L6" s="9">
        <v>0</v>
      </c>
      <c r="M6" s="9">
        <v>395468189</v>
      </c>
      <c r="N6" s="9" t="s">
        <v>56</v>
      </c>
      <c r="O6" s="9" t="s">
        <v>56</v>
      </c>
      <c r="P6" s="9" t="s">
        <v>56</v>
      </c>
      <c r="Q6" s="9" t="s">
        <v>56</v>
      </c>
      <c r="R6" t="s">
        <v>56</v>
      </c>
      <c r="S6" t="s">
        <v>56</v>
      </c>
      <c r="T6">
        <v>0</v>
      </c>
      <c r="U6" t="s">
        <v>56</v>
      </c>
      <c r="V6" t="s">
        <v>1424</v>
      </c>
    </row>
    <row r="7" spans="1:22">
      <c r="A7">
        <v>6</v>
      </c>
      <c r="B7" t="s">
        <v>1456</v>
      </c>
      <c r="C7" t="s">
        <v>1499</v>
      </c>
      <c r="D7">
        <v>2018</v>
      </c>
      <c r="E7" s="9">
        <v>623800000</v>
      </c>
      <c r="F7" s="9">
        <v>1149155818</v>
      </c>
      <c r="G7" s="9">
        <v>1149155818</v>
      </c>
      <c r="H7" s="9">
        <f t="shared" si="0"/>
        <v>0</v>
      </c>
      <c r="I7" s="9">
        <f t="shared" si="1"/>
        <v>1149155818</v>
      </c>
      <c r="J7" s="9">
        <v>0</v>
      </c>
      <c r="K7" s="9">
        <v>525355818</v>
      </c>
      <c r="L7" s="9">
        <v>0</v>
      </c>
      <c r="M7" s="9">
        <v>0</v>
      </c>
      <c r="N7" s="9" t="s">
        <v>56</v>
      </c>
      <c r="O7" s="9" t="s">
        <v>56</v>
      </c>
      <c r="P7" s="9" t="s">
        <v>56</v>
      </c>
      <c r="Q7" s="9" t="s">
        <v>56</v>
      </c>
      <c r="R7" t="s">
        <v>56</v>
      </c>
      <c r="S7" t="s">
        <v>56</v>
      </c>
      <c r="T7">
        <v>0</v>
      </c>
      <c r="U7" t="s">
        <v>56</v>
      </c>
      <c r="V7" t="s">
        <v>1456</v>
      </c>
    </row>
    <row r="8" spans="1:22">
      <c r="A8">
        <v>7</v>
      </c>
      <c r="B8" t="s">
        <v>1384</v>
      </c>
      <c r="C8" t="s">
        <v>1500</v>
      </c>
      <c r="D8">
        <v>2018</v>
      </c>
      <c r="E8" s="9">
        <v>3098353000</v>
      </c>
      <c r="F8" s="9">
        <v>2374776410</v>
      </c>
      <c r="G8" s="9">
        <v>2374776410</v>
      </c>
      <c r="H8" s="9">
        <f t="shared" si="0"/>
        <v>0</v>
      </c>
      <c r="I8" s="9">
        <f t="shared" si="1"/>
        <v>2374776410</v>
      </c>
      <c r="J8" s="9">
        <v>0</v>
      </c>
      <c r="K8" s="9">
        <v>0</v>
      </c>
      <c r="L8" s="9">
        <v>723576590</v>
      </c>
      <c r="M8" s="9">
        <v>17793928</v>
      </c>
      <c r="N8" s="9" t="s">
        <v>56</v>
      </c>
      <c r="O8" s="9" t="s">
        <v>56</v>
      </c>
      <c r="P8" s="9" t="s">
        <v>56</v>
      </c>
      <c r="Q8" s="9" t="s">
        <v>56</v>
      </c>
      <c r="R8" t="s">
        <v>56</v>
      </c>
      <c r="S8" t="s">
        <v>56</v>
      </c>
      <c r="T8">
        <v>0</v>
      </c>
      <c r="U8" t="s">
        <v>56</v>
      </c>
      <c r="V8" t="s">
        <v>1384</v>
      </c>
    </row>
    <row r="9" spans="1:22">
      <c r="A9">
        <v>8</v>
      </c>
      <c r="B9" t="s">
        <v>1501</v>
      </c>
      <c r="C9" t="s">
        <v>699</v>
      </c>
      <c r="D9">
        <v>2018</v>
      </c>
      <c r="E9" s="9">
        <v>55000000</v>
      </c>
      <c r="F9" s="9">
        <v>55000000</v>
      </c>
      <c r="G9" s="9">
        <v>59230026</v>
      </c>
      <c r="H9" s="9">
        <f t="shared" si="0"/>
        <v>4230026</v>
      </c>
      <c r="I9" s="9">
        <f t="shared" si="1"/>
        <v>55000000</v>
      </c>
      <c r="J9" s="9">
        <v>-4230026</v>
      </c>
      <c r="K9" s="9">
        <v>0</v>
      </c>
      <c r="L9" s="9">
        <v>0</v>
      </c>
      <c r="M9" s="9">
        <v>7059361</v>
      </c>
      <c r="N9" s="9" t="s">
        <v>56</v>
      </c>
      <c r="O9" s="9" t="s">
        <v>56</v>
      </c>
      <c r="P9" s="9" t="s">
        <v>56</v>
      </c>
      <c r="Q9" s="9" t="s">
        <v>56</v>
      </c>
      <c r="R9" t="s">
        <v>56</v>
      </c>
      <c r="S9" t="s">
        <v>56</v>
      </c>
      <c r="T9">
        <v>0</v>
      </c>
      <c r="U9" t="s">
        <v>56</v>
      </c>
      <c r="V9" t="s">
        <v>1501</v>
      </c>
    </row>
    <row r="10" spans="1:22">
      <c r="A10">
        <v>9</v>
      </c>
      <c r="B10" t="s">
        <v>1441</v>
      </c>
      <c r="C10" t="s">
        <v>1502</v>
      </c>
      <c r="D10">
        <v>2018</v>
      </c>
      <c r="E10" s="9">
        <v>3120000</v>
      </c>
      <c r="F10" s="9">
        <v>3120000</v>
      </c>
      <c r="G10" s="9">
        <v>3120000</v>
      </c>
      <c r="H10" s="9">
        <f t="shared" si="0"/>
        <v>0</v>
      </c>
      <c r="I10" s="9">
        <f t="shared" si="1"/>
        <v>3120000</v>
      </c>
      <c r="J10" s="9">
        <v>0</v>
      </c>
      <c r="K10" s="9">
        <v>0</v>
      </c>
      <c r="L10" s="9">
        <v>0</v>
      </c>
      <c r="M10" s="9">
        <v>-1246873</v>
      </c>
      <c r="N10" s="9" t="s">
        <v>56</v>
      </c>
      <c r="O10" s="9" t="s">
        <v>56</v>
      </c>
      <c r="P10" s="9" t="s">
        <v>56</v>
      </c>
      <c r="Q10" s="9" t="s">
        <v>56</v>
      </c>
      <c r="R10" t="s">
        <v>56</v>
      </c>
      <c r="S10" t="s">
        <v>56</v>
      </c>
      <c r="T10">
        <v>0</v>
      </c>
      <c r="U10" t="s">
        <v>56</v>
      </c>
      <c r="V10" t="s">
        <v>1441</v>
      </c>
    </row>
    <row r="11" spans="1:22">
      <c r="A11">
        <v>10</v>
      </c>
      <c r="B11" t="s">
        <v>1503</v>
      </c>
      <c r="C11" t="s">
        <v>1504</v>
      </c>
      <c r="D11">
        <v>2018</v>
      </c>
      <c r="E11" s="9">
        <v>8000000</v>
      </c>
      <c r="F11" s="9">
        <v>8000000</v>
      </c>
      <c r="G11" s="9">
        <v>7910279</v>
      </c>
      <c r="I11" s="9">
        <f t="shared" si="1"/>
        <v>7910279</v>
      </c>
      <c r="J11" s="9">
        <v>89721</v>
      </c>
      <c r="K11" s="9">
        <v>0</v>
      </c>
      <c r="L11" s="9">
        <v>0</v>
      </c>
      <c r="M11" s="9">
        <v>2250837</v>
      </c>
      <c r="N11" s="9" t="s">
        <v>56</v>
      </c>
      <c r="O11" s="9" t="s">
        <v>56</v>
      </c>
      <c r="P11" s="9" t="s">
        <v>56</v>
      </c>
      <c r="Q11" s="9" t="s">
        <v>56</v>
      </c>
      <c r="R11" t="s">
        <v>56</v>
      </c>
      <c r="S11" t="s">
        <v>56</v>
      </c>
      <c r="T11">
        <v>0</v>
      </c>
      <c r="U11" t="s">
        <v>56</v>
      </c>
      <c r="V11" t="s">
        <v>1503</v>
      </c>
    </row>
    <row r="12" spans="1:22">
      <c r="A12">
        <v>14</v>
      </c>
      <c r="B12" t="s">
        <v>1446</v>
      </c>
      <c r="C12" t="s">
        <v>1505</v>
      </c>
      <c r="D12">
        <v>2018</v>
      </c>
      <c r="E12" s="9">
        <v>0</v>
      </c>
      <c r="F12" s="9">
        <v>2403843816</v>
      </c>
      <c r="G12" s="9">
        <v>2403843816</v>
      </c>
      <c r="H12" s="9">
        <f t="shared" si="0"/>
        <v>0</v>
      </c>
      <c r="I12" s="9">
        <f t="shared" si="1"/>
        <v>2403843816</v>
      </c>
      <c r="J12" s="9">
        <v>0</v>
      </c>
      <c r="K12" s="9">
        <v>2403843816</v>
      </c>
      <c r="L12" s="9">
        <v>0</v>
      </c>
      <c r="M12" s="9">
        <v>0</v>
      </c>
      <c r="N12" s="9" t="s">
        <v>56</v>
      </c>
      <c r="O12" s="9" t="s">
        <v>56</v>
      </c>
      <c r="P12" s="9" t="s">
        <v>56</v>
      </c>
      <c r="Q12" s="9" t="s">
        <v>56</v>
      </c>
      <c r="R12" t="s">
        <v>56</v>
      </c>
      <c r="S12" t="s">
        <v>56</v>
      </c>
      <c r="T12">
        <v>0</v>
      </c>
      <c r="U12" t="s">
        <v>56</v>
      </c>
      <c r="V12" t="s">
        <v>1446</v>
      </c>
    </row>
    <row r="13" spans="1:22">
      <c r="A13">
        <v>11</v>
      </c>
      <c r="B13" t="s">
        <v>1468</v>
      </c>
      <c r="C13" t="s">
        <v>1506</v>
      </c>
      <c r="D13">
        <v>2018</v>
      </c>
      <c r="E13" s="9">
        <v>0</v>
      </c>
      <c r="F13" s="9">
        <v>39297511</v>
      </c>
      <c r="G13" s="9">
        <v>39297511</v>
      </c>
      <c r="H13" s="9">
        <f t="shared" si="0"/>
        <v>0</v>
      </c>
      <c r="I13" s="9">
        <f t="shared" si="1"/>
        <v>39297511</v>
      </c>
      <c r="J13" s="9">
        <v>0</v>
      </c>
      <c r="K13" s="9">
        <v>39297511</v>
      </c>
      <c r="L13" s="9">
        <v>0</v>
      </c>
      <c r="M13" s="9">
        <v>0</v>
      </c>
      <c r="N13" s="9" t="s">
        <v>56</v>
      </c>
      <c r="O13" s="9" t="s">
        <v>56</v>
      </c>
      <c r="P13" s="9" t="s">
        <v>56</v>
      </c>
      <c r="Q13" s="9" t="s">
        <v>56</v>
      </c>
      <c r="R13" t="s">
        <v>56</v>
      </c>
      <c r="S13" t="s">
        <v>56</v>
      </c>
      <c r="T13">
        <v>0</v>
      </c>
      <c r="U13" t="s">
        <v>56</v>
      </c>
      <c r="V13" t="s">
        <v>1468</v>
      </c>
    </row>
    <row r="14" spans="1:22">
      <c r="A14">
        <v>12</v>
      </c>
      <c r="B14" t="s">
        <v>1494</v>
      </c>
      <c r="C14" t="s">
        <v>1495</v>
      </c>
      <c r="D14">
        <v>2018</v>
      </c>
      <c r="E14" s="9">
        <v>0</v>
      </c>
      <c r="F14" s="9">
        <v>3043056342</v>
      </c>
      <c r="G14" s="9">
        <v>3043056342</v>
      </c>
      <c r="H14" s="9">
        <f t="shared" si="0"/>
        <v>0</v>
      </c>
      <c r="I14" s="9">
        <f t="shared" si="1"/>
        <v>3043056342</v>
      </c>
      <c r="J14" s="9">
        <v>0</v>
      </c>
      <c r="K14" s="9">
        <v>3043056342</v>
      </c>
      <c r="L14" s="9">
        <v>0</v>
      </c>
      <c r="M14" s="9">
        <v>0</v>
      </c>
      <c r="N14" s="9" t="s">
        <v>56</v>
      </c>
      <c r="O14" s="9" t="s">
        <v>56</v>
      </c>
      <c r="P14" s="9" t="s">
        <v>56</v>
      </c>
      <c r="Q14" s="9" t="s">
        <v>56</v>
      </c>
      <c r="R14" t="s">
        <v>56</v>
      </c>
      <c r="S14" t="s">
        <v>56</v>
      </c>
      <c r="T14">
        <v>0</v>
      </c>
      <c r="U14" t="s">
        <v>56</v>
      </c>
      <c r="V14" t="s">
        <v>1494</v>
      </c>
    </row>
    <row r="15" spans="1:22">
      <c r="A15">
        <v>13</v>
      </c>
      <c r="B15" t="s">
        <v>1507</v>
      </c>
      <c r="C15" t="s">
        <v>1508</v>
      </c>
      <c r="D15">
        <v>2018</v>
      </c>
      <c r="E15" s="9">
        <v>0</v>
      </c>
      <c r="F15" s="9">
        <v>310190000</v>
      </c>
      <c r="G15" s="9">
        <v>310190000</v>
      </c>
      <c r="H15" s="9">
        <f t="shared" si="0"/>
        <v>0</v>
      </c>
      <c r="I15" s="9">
        <f t="shared" si="1"/>
        <v>310190000</v>
      </c>
      <c r="J15" s="9">
        <v>0</v>
      </c>
      <c r="K15" s="9">
        <v>310190000</v>
      </c>
      <c r="L15" s="9">
        <v>0</v>
      </c>
      <c r="M15" s="9">
        <v>0</v>
      </c>
      <c r="N15" s="9" t="s">
        <v>56</v>
      </c>
      <c r="O15" s="9" t="s">
        <v>56</v>
      </c>
      <c r="P15" s="9" t="s">
        <v>56</v>
      </c>
      <c r="Q15" s="9" t="s">
        <v>56</v>
      </c>
      <c r="R15" t="s">
        <v>56</v>
      </c>
      <c r="S15" t="s">
        <v>56</v>
      </c>
      <c r="T15">
        <v>0</v>
      </c>
      <c r="U15" t="s">
        <v>56</v>
      </c>
      <c r="V15" t="s">
        <v>1507</v>
      </c>
    </row>
    <row r="16" spans="1:22">
      <c r="E16" s="45">
        <f>SUM(E2:E15)</f>
        <v>17356047259</v>
      </c>
      <c r="F16" s="45">
        <f t="shared" ref="F16:M16" si="2">SUM(F2:F15)</f>
        <v>29625653156</v>
      </c>
      <c r="G16" s="45">
        <f t="shared" si="2"/>
        <v>29634443348</v>
      </c>
      <c r="H16" s="45">
        <f t="shared" si="2"/>
        <v>33066243</v>
      </c>
      <c r="I16" s="45">
        <f t="shared" si="2"/>
        <v>29601377105</v>
      </c>
      <c r="J16" s="45">
        <f t="shared" si="2"/>
        <v>-8790192</v>
      </c>
      <c r="K16" s="45">
        <f t="shared" si="2"/>
        <v>12993182487</v>
      </c>
      <c r="L16" s="45">
        <f t="shared" si="2"/>
        <v>723576590</v>
      </c>
      <c r="M16" s="45">
        <f t="shared" si="2"/>
        <v>2409282988</v>
      </c>
    </row>
    <row r="18" spans="3:9">
      <c r="F18" s="9">
        <f>F13+F2</f>
        <v>248992008</v>
      </c>
    </row>
    <row r="20" spans="3:9">
      <c r="C20" s="35" t="s">
        <v>708</v>
      </c>
      <c r="F20" s="45">
        <f>SUBTOTAL(9,F3:F13)</f>
        <v>26062712317</v>
      </c>
      <c r="I20" s="45">
        <f>SUBTOTAL(9,I3:I13)</f>
        <v>26052622596</v>
      </c>
    </row>
  </sheetData>
  <autoFilter ref="A1:V16" xr:uid="{0B698E24-6A35-4FAF-AFFA-8554D88F01C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E5E69-B6EB-4C12-999C-7AA9D658FAFC}">
  <sheetPr>
    <tabColor theme="5"/>
  </sheetPr>
  <dimension ref="A1:M56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28" sqref="D28"/>
    </sheetView>
  </sheetViews>
  <sheetFormatPr baseColWidth="10" defaultRowHeight="15"/>
  <cols>
    <col min="1" max="1" width="30.28515625" customWidth="1"/>
    <col min="2" max="6" width="15.85546875" style="9" customWidth="1"/>
    <col min="7" max="12" width="18.7109375" style="9" customWidth="1"/>
    <col min="13" max="13" width="17" customWidth="1"/>
  </cols>
  <sheetData>
    <row r="1" spans="1:13" ht="19.5">
      <c r="B1" s="126" t="s">
        <v>1522</v>
      </c>
      <c r="C1" s="126"/>
      <c r="D1" s="126"/>
      <c r="E1" s="126"/>
      <c r="F1" s="127" t="s">
        <v>1523</v>
      </c>
      <c r="G1" s="127"/>
      <c r="H1" s="127"/>
      <c r="I1" s="127"/>
      <c r="J1" s="128" t="s">
        <v>1524</v>
      </c>
      <c r="K1" s="129"/>
      <c r="L1" s="129"/>
      <c r="M1" s="129"/>
    </row>
    <row r="2" spans="1:13">
      <c r="A2" s="1"/>
      <c r="B2" s="57">
        <v>2012</v>
      </c>
      <c r="C2" s="57">
        <v>2013</v>
      </c>
      <c r="D2" s="57">
        <v>2014</v>
      </c>
      <c r="E2" s="57">
        <v>2015</v>
      </c>
      <c r="F2" s="65">
        <v>2016</v>
      </c>
      <c r="G2" s="7" t="s">
        <v>0</v>
      </c>
      <c r="H2" s="7" t="s">
        <v>1</v>
      </c>
      <c r="I2" s="63" t="s">
        <v>2</v>
      </c>
      <c r="J2" s="63" t="s">
        <v>3</v>
      </c>
      <c r="K2" s="7" t="s">
        <v>4</v>
      </c>
      <c r="L2" s="7" t="s">
        <v>5</v>
      </c>
      <c r="M2" s="7" t="s">
        <v>1657</v>
      </c>
    </row>
    <row r="3" spans="1:13">
      <c r="A3" s="3" t="s">
        <v>1528</v>
      </c>
      <c r="B3" s="52">
        <f>'2012_i'!E22</f>
        <v>10976444356</v>
      </c>
      <c r="C3" s="52">
        <f>'2013_i'!E29</f>
        <v>13409289000</v>
      </c>
      <c r="D3" s="52">
        <f>'2014_i'!E38</f>
        <v>15430164000</v>
      </c>
      <c r="E3" s="52">
        <f>'2015_i'!E26</f>
        <v>14847647610</v>
      </c>
      <c r="F3" s="53">
        <f>'2016_i'!E20</f>
        <v>14596601628</v>
      </c>
      <c r="G3" s="54">
        <f>'2017_i'!E22</f>
        <v>17258934774</v>
      </c>
      <c r="H3" s="54">
        <f>'2018_i'!E16</f>
        <v>17356047259</v>
      </c>
      <c r="I3" s="54">
        <f>'2019_i'!Q16</f>
        <v>17037252400</v>
      </c>
      <c r="J3" s="55">
        <f>'2020_i'!V16</f>
        <v>13740636534</v>
      </c>
      <c r="K3" s="55">
        <f>'2021_i'!E17</f>
        <v>14533479602</v>
      </c>
      <c r="L3" s="55">
        <f>'2022_i'!E16</f>
        <v>15766346547</v>
      </c>
      <c r="M3" s="55">
        <f>'2023_i'!$E$16</f>
        <v>34594472978</v>
      </c>
    </row>
    <row r="4" spans="1:13">
      <c r="A4" s="3" t="s">
        <v>1510</v>
      </c>
      <c r="B4" s="52">
        <f>'2012_i'!K22</f>
        <v>3940597319</v>
      </c>
      <c r="C4" s="52">
        <f>'2013_i'!K31</f>
        <v>13676358015</v>
      </c>
      <c r="D4" s="52">
        <f>'2014_i'!K38</f>
        <v>11068830839</v>
      </c>
      <c r="E4" s="52">
        <f>'2015_i'!K26</f>
        <v>14303630173</v>
      </c>
      <c r="F4" s="66">
        <f>'2016_i'!K20</f>
        <v>1646745034</v>
      </c>
      <c r="G4" s="54">
        <f>'2017_i'!K22</f>
        <v>19006543475</v>
      </c>
      <c r="H4" s="54">
        <f>'2018_i'!K16</f>
        <v>12993182487</v>
      </c>
      <c r="I4" s="54">
        <f>'2019_i'!R16</f>
        <v>14958003987</v>
      </c>
      <c r="J4" s="55">
        <f>'2020_i'!X16</f>
        <v>11280860031</v>
      </c>
      <c r="K4" s="55">
        <f>'2021_i'!L17</f>
        <v>11119206983</v>
      </c>
      <c r="L4" s="55">
        <f>'2022_i'!L16</f>
        <v>17102589630</v>
      </c>
      <c r="M4" s="55">
        <f>'2023_i'!$L$16</f>
        <v>10880531960</v>
      </c>
    </row>
    <row r="5" spans="1:13">
      <c r="A5" s="3" t="s">
        <v>1511</v>
      </c>
      <c r="B5" s="52">
        <f>'2012_i'!L22</f>
        <v>413793103</v>
      </c>
      <c r="C5" s="52">
        <f>'2013_i'!L31</f>
        <v>571863522</v>
      </c>
      <c r="D5" s="52">
        <f>'2014_i'!L38</f>
        <v>2098000000</v>
      </c>
      <c r="E5" s="52">
        <f>'2015_i'!L26</f>
        <v>56000000</v>
      </c>
      <c r="F5" s="53">
        <f>'2016_i'!L20</f>
        <v>0</v>
      </c>
      <c r="G5" s="54">
        <f>'2017_i'!L22</f>
        <v>1000000000</v>
      </c>
      <c r="H5" s="54">
        <f>'2018_i'!L16</f>
        <v>723576590</v>
      </c>
      <c r="I5" s="54">
        <f>'2019_i'!T16</f>
        <v>0</v>
      </c>
      <c r="J5" s="55">
        <f>'2020_i'!Y16</f>
        <v>656053562</v>
      </c>
      <c r="K5" s="55">
        <f>'2021_i'!M17</f>
        <v>701874892</v>
      </c>
      <c r="L5" s="55">
        <f>'2022_i'!M16</f>
        <v>1304794418</v>
      </c>
      <c r="M5" s="55">
        <f>'2023_i'!$M$16</f>
        <v>0</v>
      </c>
    </row>
    <row r="6" spans="1:13">
      <c r="A6" s="4" t="s">
        <v>1529</v>
      </c>
      <c r="B6" s="37">
        <f>B3+B4-B5</f>
        <v>14503248572</v>
      </c>
      <c r="C6" s="37">
        <f t="shared" ref="C6:L6" si="0">C3+C4-C5</f>
        <v>26513783493</v>
      </c>
      <c r="D6" s="37">
        <f t="shared" si="0"/>
        <v>24400994839</v>
      </c>
      <c r="E6" s="37">
        <f>E3+E4-E5</f>
        <v>29095277783</v>
      </c>
      <c r="F6" s="37">
        <f t="shared" si="0"/>
        <v>16243346662</v>
      </c>
      <c r="G6" s="37">
        <f t="shared" si="0"/>
        <v>35265478249</v>
      </c>
      <c r="H6" s="37">
        <f t="shared" si="0"/>
        <v>29625653156</v>
      </c>
      <c r="I6" s="37">
        <f t="shared" si="0"/>
        <v>31995256387</v>
      </c>
      <c r="J6" s="37">
        <f t="shared" si="0"/>
        <v>24365443003</v>
      </c>
      <c r="K6" s="37">
        <f t="shared" si="0"/>
        <v>24950811693</v>
      </c>
      <c r="L6" s="37">
        <f t="shared" si="0"/>
        <v>31564141759</v>
      </c>
      <c r="M6" s="37">
        <f t="shared" ref="M6" si="1">M3+M4-M5</f>
        <v>45475004938</v>
      </c>
    </row>
    <row r="7" spans="1:13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s="48" customFormat="1">
      <c r="A8" s="46" t="s">
        <v>1555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48" customFormat="1">
      <c r="A9" s="49" t="s">
        <v>1556</v>
      </c>
      <c r="B9" s="52">
        <f>'2012_i'!I22</f>
        <v>13168673004</v>
      </c>
      <c r="C9" s="52">
        <f>'2013_i'!I29</f>
        <v>22465379611</v>
      </c>
      <c r="D9" s="52">
        <f>'2014_i'!I38</f>
        <v>24398337913</v>
      </c>
      <c r="E9" s="52">
        <f>'2015_i'!I26</f>
        <v>29094836898</v>
      </c>
      <c r="F9" s="53">
        <f>'2016_i'!I20</f>
        <v>16165649942</v>
      </c>
      <c r="G9" s="53">
        <f>'2017_i'!I22</f>
        <v>33227463920</v>
      </c>
      <c r="H9" s="53">
        <f>'2018_i'!I16</f>
        <v>29601377105</v>
      </c>
      <c r="I9" s="53">
        <f>'2019_i'!V16</f>
        <v>30228377102</v>
      </c>
      <c r="J9" s="56">
        <f>'2020_i'!AA16</f>
        <v>23199333526</v>
      </c>
      <c r="K9" s="56">
        <f>'2021_i'!I17</f>
        <v>24779770161</v>
      </c>
      <c r="L9" s="56">
        <f>'2022_i'!I16</f>
        <v>31543495841</v>
      </c>
      <c r="M9" s="56">
        <f>'2023_i'!$I$16</f>
        <v>21333847757</v>
      </c>
    </row>
    <row r="10" spans="1:13" s="35" customFormat="1">
      <c r="A10" s="4" t="s">
        <v>1516</v>
      </c>
      <c r="B10" s="43">
        <f>B9/B6</f>
        <v>0.90798092155873722</v>
      </c>
      <c r="C10" s="43">
        <f t="shared" ref="C10:L10" si="2">C9/C6</f>
        <v>0.84730946139509533</v>
      </c>
      <c r="D10" s="43">
        <f t="shared" si="2"/>
        <v>0.99989111402967257</v>
      </c>
      <c r="E10" s="43">
        <f t="shared" si="2"/>
        <v>0.99998484685373046</v>
      </c>
      <c r="F10" s="43">
        <f t="shared" si="2"/>
        <v>0.99521670493053227</v>
      </c>
      <c r="G10" s="43">
        <f t="shared" si="2"/>
        <v>0.94220936649121467</v>
      </c>
      <c r="H10" s="43">
        <f t="shared" si="2"/>
        <v>0.99918057330678345</v>
      </c>
      <c r="I10" s="43">
        <f t="shared" si="2"/>
        <v>0.94477683617756847</v>
      </c>
      <c r="J10" s="43">
        <f t="shared" si="2"/>
        <v>0.95214084649080988</v>
      </c>
      <c r="K10" s="43">
        <f t="shared" si="2"/>
        <v>0.99314485099304461</v>
      </c>
      <c r="L10" s="43">
        <f t="shared" si="2"/>
        <v>0.99934590592839057</v>
      </c>
      <c r="M10" s="43">
        <f t="shared" ref="M10" si="3">M9/M6</f>
        <v>0.46913348961888574</v>
      </c>
    </row>
    <row r="11" spans="1:13" s="35" customFormat="1">
      <c r="A11" s="98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>
      <c r="A12" s="46" t="s">
        <v>805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41" customFormat="1">
      <c r="A13" s="39" t="s">
        <v>1512</v>
      </c>
      <c r="B13" s="40">
        <f>SUM(B14:B15)</f>
        <v>1964584651</v>
      </c>
      <c r="C13" s="40">
        <f t="shared" ref="C13:L13" si="4">SUM(C14:C15)</f>
        <v>3430054235</v>
      </c>
      <c r="D13" s="40">
        <f t="shared" si="4"/>
        <v>4586166115</v>
      </c>
      <c r="E13" s="40">
        <f t="shared" si="4"/>
        <v>5052297909</v>
      </c>
      <c r="F13" s="40">
        <f t="shared" si="4"/>
        <v>4723291881</v>
      </c>
      <c r="G13" s="40">
        <f t="shared" si="4"/>
        <v>5279559604</v>
      </c>
      <c r="H13" s="40">
        <f t="shared" si="4"/>
        <v>5546421675</v>
      </c>
      <c r="I13" s="40">
        <f t="shared" si="4"/>
        <v>5700688065</v>
      </c>
      <c r="J13" s="40">
        <f t="shared" si="4"/>
        <v>5367524971</v>
      </c>
      <c r="K13" s="40">
        <f t="shared" si="4"/>
        <v>6187571634</v>
      </c>
      <c r="L13" s="40">
        <f t="shared" si="4"/>
        <v>7121730620</v>
      </c>
      <c r="M13" s="40">
        <f t="shared" ref="M13" si="5">SUM(M14:M15)</f>
        <v>3664023499</v>
      </c>
    </row>
    <row r="14" spans="1:13">
      <c r="A14" s="64" t="s">
        <v>1520</v>
      </c>
      <c r="B14" s="52">
        <f>SUMIFS('2012_g'!$V:$V,'2012_g'!$K:$K,ejec_cuatri!$A14)</f>
        <v>1553051351</v>
      </c>
      <c r="C14" s="52">
        <f>SUMIFS('2013_g'!$V:$V,'2013_g'!$K:$K,ejec_cuatri!$A14)</f>
        <v>3080300865</v>
      </c>
      <c r="D14" s="52">
        <f>SUMIFS('2014_g'!$V:$V,'2014_g'!$K:$K,ejec_cuatri!$A14)</f>
        <v>3950309875</v>
      </c>
      <c r="E14" s="52">
        <f>SUMIFS('2015_g'!$V:$V,'2015_g'!$K:$K,ejec_cuatri!$A14)</f>
        <v>4508727053</v>
      </c>
      <c r="F14" s="53">
        <f>SUMIFS('2016_g'!$V:$V,'2016_g'!$K:$K,ejec_cuatri!$A14)</f>
        <v>4275461719</v>
      </c>
      <c r="G14" s="54">
        <f>SUMIFS('2017_g'!$V:$V,'2017_g'!$K:$K,ejec_cuatri!$A14)</f>
        <v>4641818144</v>
      </c>
      <c r="H14" s="54">
        <f>SUMIFS('2018_g'!$V:$V,'2018_g'!$K:$K,ejec_cuatri!$A14)</f>
        <v>4739404442</v>
      </c>
      <c r="I14" s="54">
        <f>SUMIFS('2019_g'!$AC:$AC,'2019_g'!$K:$K,ejec_cuatri!$A14)</f>
        <v>5123549168</v>
      </c>
      <c r="J14" s="55">
        <f>SUMIFS('2020_g'!$AB:$AB,'2020_g'!$K:$K,ejec_cuatri!$A14)</f>
        <v>4701673507</v>
      </c>
      <c r="K14" s="55">
        <f>SUMIFS('2021_g'!$Z:$Z,'2021_g'!$AN:$AN,ejec_cuatri!$A14)</f>
        <v>4482084970</v>
      </c>
      <c r="L14" s="55">
        <f>SUMIFS('2022_g'!$Z:$Z,'2022_g'!$AL:$AL,ejec_cuatri!$A14)</f>
        <v>4995831992</v>
      </c>
      <c r="M14" s="55">
        <f>SUMIFS('2023_g'!$Z:$Z,'2023_g'!$AL:$AL,ejec_cuatri!$A14)</f>
        <v>1442229774</v>
      </c>
    </row>
    <row r="15" spans="1:13">
      <c r="A15" s="3" t="s">
        <v>1513</v>
      </c>
      <c r="B15" s="52">
        <f>SUMIFS('2012_g'!$V:$V,'2012_g'!$K:$K,ejec_cuatri!$A15)</f>
        <v>411533300</v>
      </c>
      <c r="C15" s="52">
        <f>SUMIFS('2013_g'!$V:$V,'2013_g'!$K:$K,ejec_cuatri!$A15)</f>
        <v>349753370</v>
      </c>
      <c r="D15" s="52">
        <f>SUMIFS('2014_g'!$V:$V,'2014_g'!$K:$K,ejec_cuatri!$A15)</f>
        <v>635856240</v>
      </c>
      <c r="E15" s="52">
        <f>SUMIFS('2015_g'!$V:$V,'2015_g'!$K:$K,ejec_cuatri!$A15)</f>
        <v>543570856</v>
      </c>
      <c r="F15" s="53">
        <f>SUMIFS('2016_g'!$V:$V,'2016_g'!$K:$K,ejec_cuatri!$A15)</f>
        <v>447830162</v>
      </c>
      <c r="G15" s="54">
        <f>SUMIFS('2017_g'!$V:$V,'2017_g'!$K:$K,ejec_cuatri!$A15)</f>
        <v>637741460</v>
      </c>
      <c r="H15" s="54">
        <f>SUMIFS('2018_g'!$V:$V,'2018_g'!$K:$K,ejec_cuatri!$A15)</f>
        <v>807017233</v>
      </c>
      <c r="I15" s="54">
        <f>SUMIFS('2019_g'!$AC:$AC,'2019_g'!$K:$K,ejec_cuatri!$A15)</f>
        <v>577138897</v>
      </c>
      <c r="J15" s="55">
        <f>SUMIFS('2020_g'!$AB:$AB,'2020_g'!$K:$K,ejec_cuatri!$A15)</f>
        <v>665851464</v>
      </c>
      <c r="K15" s="55">
        <f>SUMIFS('2021_g'!$Z:$Z,'2021_g'!$AN:$AN,ejec_cuatri!$A15)</f>
        <v>1705486664</v>
      </c>
      <c r="L15" s="55">
        <f>SUMIFS('2022_g'!$Z:$Z,'2022_g'!$AL:$AL,ejec_cuatri!$A15)</f>
        <v>2125898628</v>
      </c>
      <c r="M15" s="55">
        <f>SUMIFS('2023_g'!$Z:$Z,'2023_g'!$AL:$AL,ejec_cuatri!$A15)</f>
        <v>2221793725</v>
      </c>
    </row>
    <row r="16" spans="1:13">
      <c r="A16" s="3"/>
      <c r="B16" s="36"/>
      <c r="C16" s="36"/>
      <c r="D16" s="36"/>
      <c r="E16" s="36"/>
      <c r="F16" s="36"/>
      <c r="G16" s="2"/>
      <c r="H16" s="2"/>
      <c r="I16" s="2"/>
      <c r="J16" s="2"/>
      <c r="K16" s="2"/>
      <c r="L16" s="2"/>
      <c r="M16" s="2"/>
    </row>
    <row r="17" spans="1:13" s="41" customFormat="1">
      <c r="A17" s="41" t="s">
        <v>1521</v>
      </c>
      <c r="B17" s="40">
        <f>SUMIFS('2012_g'!$V:$V,'2012_g'!$J:$J,ejec_cuatri!A17)</f>
        <v>8178746933</v>
      </c>
      <c r="C17" s="40">
        <f>SUMIFS('2013_g'!$V:$V,'2013_g'!$J:$J,ejec_cuatri!$A17)</f>
        <v>19298631246</v>
      </c>
      <c r="D17" s="40">
        <f>SUMIFS('2014_g'!$V:$V,'2014_g'!$J:$J,ejec_cuatri!$A17)</f>
        <v>15991797274</v>
      </c>
      <c r="E17" s="40">
        <f>SUMIFS('2015_g'!$V:$V,'2015_g'!$J:$J,ejec_cuatri!$A17)</f>
        <v>22149831870</v>
      </c>
      <c r="F17" s="40">
        <f>SUMIFS('2016_g'!$V:$V,'2016_g'!$J:$J,ejec_cuatri!$A17)</f>
        <v>5791544927</v>
      </c>
      <c r="G17" s="42">
        <f>SUMIFS('2017_g'!$V:$V,'2017_g'!$J:$J,ejec_cuatri!$A17)</f>
        <v>22219336151</v>
      </c>
      <c r="H17" s="42">
        <f>SUMIFS('2018_g'!$V:$V,'2018_g'!$J:$J,ejec_cuatri!$A17)</f>
        <v>11484292998</v>
      </c>
      <c r="I17" s="42">
        <f>SUMIFS('2019_g'!$AC:$AC,'2019_g'!$J:$J,ejec_cuatri!$A17)</f>
        <v>16627756724</v>
      </c>
      <c r="J17" s="42">
        <f>SUMIFS('2020_g'!$AB:$AB,'2020_g'!$J:$J,ejec_cuatri!$A17)</f>
        <v>11550332454</v>
      </c>
      <c r="K17" s="42">
        <f>SUMIFS('2021_g'!$Z:$Z,'2021_g'!$AN:$AN,ejec_cuatri!$A17)</f>
        <v>12801767300</v>
      </c>
      <c r="L17" s="42">
        <f>SUMIFS('2022_g'!$Z:$Z,'2022_g'!$AL:$AL,ejec_cuatri!$A17)</f>
        <v>15258772461</v>
      </c>
      <c r="M17" s="42">
        <f>SUMIFS('2023_g'!$Z:$Z,'2023_g'!$AL:$AL,ejec_cuatri!$A17)</f>
        <v>13392405634</v>
      </c>
    </row>
    <row r="18" spans="1:13" s="48" customFormat="1">
      <c r="A18" s="49"/>
      <c r="B18" s="50"/>
      <c r="C18" s="50"/>
      <c r="D18" s="50"/>
      <c r="E18" s="50"/>
      <c r="F18" s="50"/>
      <c r="G18" s="51"/>
      <c r="H18" s="51"/>
      <c r="I18" s="51"/>
      <c r="J18" s="51"/>
      <c r="K18" s="51"/>
      <c r="L18" s="51"/>
      <c r="M18" s="51"/>
    </row>
    <row r="19" spans="1:13">
      <c r="A19" s="6" t="s">
        <v>1519</v>
      </c>
      <c r="B19" s="37">
        <f>B13+B17</f>
        <v>10143331584</v>
      </c>
      <c r="C19" s="37">
        <f t="shared" ref="C19:L19" si="6">C13+C17</f>
        <v>22728685481</v>
      </c>
      <c r="D19" s="37">
        <f t="shared" si="6"/>
        <v>20577963389</v>
      </c>
      <c r="E19" s="37">
        <f t="shared" si="6"/>
        <v>27202129779</v>
      </c>
      <c r="F19" s="37">
        <f t="shared" si="6"/>
        <v>10514836808</v>
      </c>
      <c r="G19" s="37">
        <f t="shared" si="6"/>
        <v>27498895755</v>
      </c>
      <c r="H19" s="37">
        <f t="shared" si="6"/>
        <v>17030714673</v>
      </c>
      <c r="I19" s="37">
        <f t="shared" si="6"/>
        <v>22328444789</v>
      </c>
      <c r="J19" s="37">
        <f t="shared" si="6"/>
        <v>16917857425</v>
      </c>
      <c r="K19" s="37">
        <f t="shared" si="6"/>
        <v>18989338934</v>
      </c>
      <c r="L19" s="37">
        <f t="shared" si="6"/>
        <v>22380503081</v>
      </c>
      <c r="M19" s="37">
        <f t="shared" ref="M19" si="7">M13+M17</f>
        <v>17056429133</v>
      </c>
    </row>
    <row r="20" spans="1:13" s="35" customFormat="1">
      <c r="A20" s="4" t="s">
        <v>1517</v>
      </c>
      <c r="B20" s="43">
        <f>B19/B6</f>
        <v>0.6993834197658817</v>
      </c>
      <c r="C20" s="43">
        <f t="shared" ref="C20:L20" si="8">C19/C6</f>
        <v>0.85724036658143044</v>
      </c>
      <c r="D20" s="43">
        <f t="shared" si="8"/>
        <v>0.84332477117327753</v>
      </c>
      <c r="E20" s="43">
        <f t="shared" si="8"/>
        <v>0.93493280874925544</v>
      </c>
      <c r="F20" s="43">
        <f t="shared" si="8"/>
        <v>0.64733192160446917</v>
      </c>
      <c r="G20" s="43">
        <f t="shared" si="8"/>
        <v>0.77976812226500203</v>
      </c>
      <c r="H20" s="43">
        <f t="shared" si="8"/>
        <v>0.57486377037229364</v>
      </c>
      <c r="I20" s="43">
        <f t="shared" si="8"/>
        <v>0.69786735005106182</v>
      </c>
      <c r="J20" s="43">
        <f t="shared" si="8"/>
        <v>0.69433818309467987</v>
      </c>
      <c r="K20" s="43">
        <f t="shared" si="8"/>
        <v>0.76107098909842263</v>
      </c>
      <c r="L20" s="43">
        <f t="shared" si="8"/>
        <v>0.70904836418112227</v>
      </c>
      <c r="M20" s="43">
        <f t="shared" ref="M20" si="9">M19/M6</f>
        <v>0.37507261750173532</v>
      </c>
    </row>
    <row r="26" spans="1:13">
      <c r="I26" s="68"/>
    </row>
    <row r="27" spans="1:13">
      <c r="I27" s="68"/>
    </row>
    <row r="28" spans="1:13">
      <c r="H28" s="68"/>
      <c r="I28" s="68"/>
    </row>
    <row r="32" spans="1:13">
      <c r="G32" s="68"/>
    </row>
    <row r="34" spans="3:5">
      <c r="D34" s="68"/>
      <c r="E34" s="68"/>
    </row>
    <row r="35" spans="3:5">
      <c r="D35" s="68"/>
      <c r="E35" s="68"/>
    </row>
    <row r="43" spans="3:5">
      <c r="C43" s="9">
        <v>505614685</v>
      </c>
    </row>
    <row r="44" spans="3:5">
      <c r="C44" s="9">
        <v>83929723</v>
      </c>
    </row>
    <row r="45" spans="3:5">
      <c r="C45" s="9">
        <v>12060769</v>
      </c>
    </row>
    <row r="46" spans="3:5">
      <c r="C46" s="9">
        <v>2540169099</v>
      </c>
    </row>
    <row r="47" spans="3:5">
      <c r="C47" s="9">
        <v>363325</v>
      </c>
    </row>
    <row r="48" spans="3:5">
      <c r="C48" s="9">
        <v>73422</v>
      </c>
    </row>
    <row r="49" spans="3:3">
      <c r="C49" s="9">
        <v>3149949</v>
      </c>
    </row>
    <row r="50" spans="3:3">
      <c r="C50" s="9">
        <v>158090</v>
      </c>
    </row>
    <row r="51" spans="3:3">
      <c r="C51" s="9">
        <v>7330579</v>
      </c>
    </row>
    <row r="52" spans="3:3">
      <c r="C52" s="9">
        <v>8415465</v>
      </c>
    </row>
    <row r="53" spans="3:3">
      <c r="C53" s="9">
        <v>1515720</v>
      </c>
    </row>
    <row r="54" spans="3:3">
      <c r="C54" s="9">
        <v>172367970</v>
      </c>
    </row>
    <row r="55" spans="3:3">
      <c r="C55" s="9">
        <v>696258967</v>
      </c>
    </row>
    <row r="56" spans="3:3">
      <c r="C56" s="9">
        <v>120080097</v>
      </c>
    </row>
  </sheetData>
  <mergeCells count="3">
    <mergeCell ref="B1:E1"/>
    <mergeCell ref="F1:I1"/>
    <mergeCell ref="J1:M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51C4-35E7-4231-A6F2-17504C10CA9D}">
  <sheetPr filterMode="1"/>
  <dimension ref="A1:AI83"/>
  <sheetViews>
    <sheetView workbookViewId="0">
      <pane xSplit="16" ySplit="1" topLeftCell="Q2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1" max="2" width="2.7109375" customWidth="1"/>
    <col min="3" max="3" width="5.7109375" customWidth="1"/>
    <col min="4" max="9" width="2.7109375" customWidth="1"/>
    <col min="12" max="12" width="1.7109375" customWidth="1"/>
    <col min="14" max="15" width="1.28515625" customWidth="1"/>
    <col min="17" max="27" width="15.28515625" style="9" customWidth="1"/>
    <col min="28" max="31" width="11.5703125" style="9"/>
  </cols>
  <sheetData>
    <row r="1" spans="1:3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s="9" t="s">
        <v>22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s="9" t="s">
        <v>33</v>
      </c>
      <c r="AC1" s="9" t="s">
        <v>34</v>
      </c>
      <c r="AD1" s="9" t="s">
        <v>35</v>
      </c>
      <c r="AE1" s="9" t="s">
        <v>36</v>
      </c>
      <c r="AF1" t="s">
        <v>37</v>
      </c>
      <c r="AG1" t="s">
        <v>38</v>
      </c>
      <c r="AH1" t="s">
        <v>39</v>
      </c>
      <c r="AI1" t="s">
        <v>40</v>
      </c>
    </row>
    <row r="2" spans="1:35" hidden="1">
      <c r="A2" t="s">
        <v>41</v>
      </c>
      <c r="B2" t="s">
        <v>42</v>
      </c>
      <c r="C2" t="s">
        <v>43</v>
      </c>
      <c r="D2" t="s">
        <v>44</v>
      </c>
      <c r="E2" t="s">
        <v>222</v>
      </c>
      <c r="F2" t="s">
        <v>222</v>
      </c>
      <c r="G2" t="s">
        <v>46</v>
      </c>
      <c r="H2" t="s">
        <v>47</v>
      </c>
      <c r="I2" t="s">
        <v>455</v>
      </c>
      <c r="J2" t="s">
        <v>49</v>
      </c>
      <c r="K2" t="s">
        <v>50</v>
      </c>
      <c r="L2" t="s">
        <v>223</v>
      </c>
      <c r="M2" t="s">
        <v>562</v>
      </c>
      <c r="N2">
        <v>7134</v>
      </c>
      <c r="O2">
        <v>1</v>
      </c>
      <c r="P2" t="s">
        <v>563</v>
      </c>
      <c r="Q2" s="9">
        <v>2688160000</v>
      </c>
      <c r="R2" s="9">
        <v>2473160000</v>
      </c>
      <c r="S2" s="9">
        <v>2215846660</v>
      </c>
      <c r="T2" s="9">
        <v>2215846660</v>
      </c>
      <c r="U2" s="9">
        <v>257313340</v>
      </c>
      <c r="V2" s="9">
        <v>2215846660</v>
      </c>
      <c r="W2" s="9">
        <v>0</v>
      </c>
      <c r="X2" s="9">
        <v>257313340</v>
      </c>
      <c r="Y2" s="9">
        <v>0</v>
      </c>
      <c r="Z2" s="9">
        <v>2212499505</v>
      </c>
      <c r="AA2" s="9">
        <v>3347155</v>
      </c>
      <c r="AB2" s="9" t="s">
        <v>54</v>
      </c>
      <c r="AC2" s="9" t="s">
        <v>55</v>
      </c>
      <c r="AD2" s="9" t="s">
        <v>56</v>
      </c>
      <c r="AE2" s="9" t="s">
        <v>56</v>
      </c>
      <c r="AF2" t="s">
        <v>56</v>
      </c>
      <c r="AG2" t="s">
        <v>56</v>
      </c>
      <c r="AH2" t="s">
        <v>57</v>
      </c>
      <c r="AI2">
        <v>1</v>
      </c>
    </row>
    <row r="3" spans="1:35" hidden="1">
      <c r="A3" t="s">
        <v>41</v>
      </c>
      <c r="B3" t="s">
        <v>42</v>
      </c>
      <c r="C3" t="s">
        <v>43</v>
      </c>
      <c r="D3" t="s">
        <v>44</v>
      </c>
      <c r="E3" t="s">
        <v>222</v>
      </c>
      <c r="F3" t="s">
        <v>222</v>
      </c>
      <c r="G3" t="s">
        <v>46</v>
      </c>
      <c r="H3" t="s">
        <v>47</v>
      </c>
      <c r="I3" t="s">
        <v>455</v>
      </c>
      <c r="J3" t="s">
        <v>49</v>
      </c>
      <c r="K3" t="s">
        <v>50</v>
      </c>
      <c r="L3" t="s">
        <v>223</v>
      </c>
      <c r="M3" t="s">
        <v>228</v>
      </c>
      <c r="N3">
        <v>7135</v>
      </c>
      <c r="O3">
        <v>2</v>
      </c>
      <c r="P3" t="s">
        <v>564</v>
      </c>
      <c r="Q3" s="9">
        <v>29385320</v>
      </c>
      <c r="R3" s="9">
        <v>29385320</v>
      </c>
      <c r="S3" s="9">
        <v>22842290</v>
      </c>
      <c r="T3" s="9">
        <v>22842290</v>
      </c>
      <c r="U3" s="9">
        <v>6543030</v>
      </c>
      <c r="V3" s="9">
        <v>22842290</v>
      </c>
      <c r="W3" s="9">
        <v>0</v>
      </c>
      <c r="X3" s="9">
        <v>6543030</v>
      </c>
      <c r="Y3" s="9">
        <v>0</v>
      </c>
      <c r="Z3" s="9">
        <v>22842290</v>
      </c>
      <c r="AA3" s="9">
        <v>0</v>
      </c>
      <c r="AB3" s="9" t="s">
        <v>54</v>
      </c>
      <c r="AC3" s="9" t="s">
        <v>55</v>
      </c>
      <c r="AD3" s="9" t="s">
        <v>56</v>
      </c>
      <c r="AE3" s="9" t="s">
        <v>56</v>
      </c>
      <c r="AF3" t="s">
        <v>56</v>
      </c>
      <c r="AG3" t="s">
        <v>56</v>
      </c>
      <c r="AH3" t="s">
        <v>57</v>
      </c>
      <c r="AI3">
        <v>1</v>
      </c>
    </row>
    <row r="4" spans="1:35" hidden="1">
      <c r="A4" t="s">
        <v>41</v>
      </c>
      <c r="B4" t="s">
        <v>42</v>
      </c>
      <c r="C4" t="s">
        <v>43</v>
      </c>
      <c r="D4" t="s">
        <v>44</v>
      </c>
      <c r="E4" t="s">
        <v>222</v>
      </c>
      <c r="F4" t="s">
        <v>222</v>
      </c>
      <c r="G4" t="s">
        <v>46</v>
      </c>
      <c r="H4" t="s">
        <v>47</v>
      </c>
      <c r="I4" t="s">
        <v>455</v>
      </c>
      <c r="J4" t="s">
        <v>49</v>
      </c>
      <c r="K4" t="s">
        <v>50</v>
      </c>
      <c r="L4" t="s">
        <v>223</v>
      </c>
      <c r="M4" t="s">
        <v>230</v>
      </c>
      <c r="N4">
        <v>7136</v>
      </c>
      <c r="O4">
        <v>3</v>
      </c>
      <c r="P4" t="s">
        <v>565</v>
      </c>
      <c r="Q4" s="9">
        <v>760462020</v>
      </c>
      <c r="R4" s="9">
        <v>760462020</v>
      </c>
      <c r="S4" s="9">
        <v>495505769</v>
      </c>
      <c r="T4" s="9">
        <v>495505769</v>
      </c>
      <c r="U4" s="9">
        <v>264956251</v>
      </c>
      <c r="V4" s="9">
        <v>495505769</v>
      </c>
      <c r="W4" s="9">
        <v>0</v>
      </c>
      <c r="X4" s="9">
        <v>264956251</v>
      </c>
      <c r="Y4" s="9">
        <v>0</v>
      </c>
      <c r="Z4" s="9">
        <v>490362795</v>
      </c>
      <c r="AA4" s="9">
        <v>5142974</v>
      </c>
      <c r="AB4" s="9" t="s">
        <v>54</v>
      </c>
      <c r="AC4" s="9" t="s">
        <v>55</v>
      </c>
      <c r="AD4" s="9" t="s">
        <v>56</v>
      </c>
      <c r="AE4" s="9" t="s">
        <v>56</v>
      </c>
      <c r="AF4" t="s">
        <v>56</v>
      </c>
      <c r="AG4" t="s">
        <v>56</v>
      </c>
      <c r="AH4" t="s">
        <v>57</v>
      </c>
      <c r="AI4">
        <v>1</v>
      </c>
    </row>
    <row r="5" spans="1:35" hidden="1">
      <c r="A5" t="s">
        <v>41</v>
      </c>
      <c r="B5" t="s">
        <v>42</v>
      </c>
      <c r="C5" t="s">
        <v>43</v>
      </c>
      <c r="D5" t="s">
        <v>44</v>
      </c>
      <c r="E5" t="s">
        <v>222</v>
      </c>
      <c r="F5" t="s">
        <v>222</v>
      </c>
      <c r="G5" t="s">
        <v>46</v>
      </c>
      <c r="H5" t="s">
        <v>47</v>
      </c>
      <c r="I5" t="s">
        <v>455</v>
      </c>
      <c r="J5" t="s">
        <v>49</v>
      </c>
      <c r="K5" t="s">
        <v>50</v>
      </c>
      <c r="L5" t="s">
        <v>223</v>
      </c>
      <c r="M5" t="s">
        <v>566</v>
      </c>
      <c r="N5">
        <v>7137</v>
      </c>
      <c r="O5">
        <v>4</v>
      </c>
      <c r="P5" t="s">
        <v>567</v>
      </c>
      <c r="Q5" s="9">
        <v>53000000</v>
      </c>
      <c r="R5" s="9">
        <v>53000000</v>
      </c>
      <c r="S5" s="9">
        <v>51348222</v>
      </c>
      <c r="T5" s="9">
        <v>51348222</v>
      </c>
      <c r="U5" s="9">
        <v>1651778</v>
      </c>
      <c r="V5" s="9">
        <v>51348222</v>
      </c>
      <c r="W5" s="9">
        <v>0</v>
      </c>
      <c r="X5" s="9">
        <v>1651778</v>
      </c>
      <c r="Y5" s="9">
        <v>0</v>
      </c>
      <c r="Z5" s="9">
        <v>40889838</v>
      </c>
      <c r="AA5" s="9">
        <v>10458384</v>
      </c>
      <c r="AB5" s="9" t="s">
        <v>54</v>
      </c>
      <c r="AC5" s="9" t="s">
        <v>55</v>
      </c>
      <c r="AD5" s="9" t="s">
        <v>56</v>
      </c>
      <c r="AE5" s="9" t="s">
        <v>56</v>
      </c>
      <c r="AF5" t="s">
        <v>56</v>
      </c>
      <c r="AG5" t="s">
        <v>56</v>
      </c>
      <c r="AH5" t="s">
        <v>57</v>
      </c>
      <c r="AI5">
        <v>1</v>
      </c>
    </row>
    <row r="6" spans="1:35" hidden="1">
      <c r="A6" t="s">
        <v>41</v>
      </c>
      <c r="B6" t="s">
        <v>42</v>
      </c>
      <c r="C6" t="s">
        <v>43</v>
      </c>
      <c r="D6" t="s">
        <v>44</v>
      </c>
      <c r="E6" t="s">
        <v>222</v>
      </c>
      <c r="F6" t="s">
        <v>222</v>
      </c>
      <c r="G6" t="s">
        <v>46</v>
      </c>
      <c r="H6" t="s">
        <v>47</v>
      </c>
      <c r="I6" t="s">
        <v>455</v>
      </c>
      <c r="J6" t="s">
        <v>49</v>
      </c>
      <c r="K6" t="s">
        <v>50</v>
      </c>
      <c r="L6" t="s">
        <v>223</v>
      </c>
      <c r="M6" t="s">
        <v>568</v>
      </c>
      <c r="N6">
        <v>7138</v>
      </c>
      <c r="O6">
        <v>5</v>
      </c>
      <c r="P6" t="s">
        <v>569</v>
      </c>
      <c r="Q6" s="9">
        <v>389232</v>
      </c>
      <c r="R6" s="9">
        <v>389232</v>
      </c>
      <c r="S6" s="9">
        <v>331200</v>
      </c>
      <c r="T6" s="9">
        <v>331200</v>
      </c>
      <c r="U6" s="9">
        <v>58032</v>
      </c>
      <c r="V6" s="9">
        <v>331200</v>
      </c>
      <c r="W6" s="9">
        <v>0</v>
      </c>
      <c r="X6" s="9">
        <v>58032</v>
      </c>
      <c r="Y6" s="9">
        <v>0</v>
      </c>
      <c r="Z6" s="9">
        <v>331200</v>
      </c>
      <c r="AA6" s="9">
        <v>0</v>
      </c>
      <c r="AB6" s="9" t="s">
        <v>54</v>
      </c>
      <c r="AC6" s="9" t="s">
        <v>55</v>
      </c>
      <c r="AD6" s="9" t="s">
        <v>56</v>
      </c>
      <c r="AE6" s="9" t="s">
        <v>56</v>
      </c>
      <c r="AF6" t="s">
        <v>56</v>
      </c>
      <c r="AG6" t="s">
        <v>56</v>
      </c>
      <c r="AH6" t="s">
        <v>57</v>
      </c>
      <c r="AI6">
        <v>1</v>
      </c>
    </row>
    <row r="7" spans="1:35" hidden="1">
      <c r="A7" t="s">
        <v>41</v>
      </c>
      <c r="B7" t="s">
        <v>42</v>
      </c>
      <c r="C7" t="s">
        <v>43</v>
      </c>
      <c r="D7" t="s">
        <v>44</v>
      </c>
      <c r="E7" t="s">
        <v>222</v>
      </c>
      <c r="F7" t="s">
        <v>236</v>
      </c>
      <c r="G7" t="s">
        <v>46</v>
      </c>
      <c r="H7" t="s">
        <v>47</v>
      </c>
      <c r="I7" t="s">
        <v>455</v>
      </c>
      <c r="J7" t="s">
        <v>49</v>
      </c>
      <c r="K7" t="s">
        <v>50</v>
      </c>
      <c r="L7" t="s">
        <v>237</v>
      </c>
      <c r="M7" t="s">
        <v>570</v>
      </c>
      <c r="N7">
        <v>7139</v>
      </c>
      <c r="O7">
        <v>6</v>
      </c>
      <c r="P7" t="s">
        <v>571</v>
      </c>
      <c r="Q7" s="9">
        <v>5300000</v>
      </c>
      <c r="R7" s="9">
        <v>5300000</v>
      </c>
      <c r="S7" s="9">
        <v>0</v>
      </c>
      <c r="T7" s="9">
        <v>0</v>
      </c>
      <c r="U7" s="9">
        <v>5300000</v>
      </c>
      <c r="V7" s="9">
        <v>0</v>
      </c>
      <c r="W7" s="9">
        <v>0</v>
      </c>
      <c r="X7" s="9">
        <v>5300000</v>
      </c>
      <c r="Y7" s="9">
        <v>0</v>
      </c>
      <c r="Z7" s="9">
        <v>0</v>
      </c>
      <c r="AA7" s="9">
        <v>0</v>
      </c>
      <c r="AB7" s="9" t="s">
        <v>54</v>
      </c>
      <c r="AC7" s="9" t="s">
        <v>55</v>
      </c>
      <c r="AD7" s="9" t="s">
        <v>56</v>
      </c>
      <c r="AE7" s="9" t="s">
        <v>56</v>
      </c>
      <c r="AF7" t="s">
        <v>56</v>
      </c>
      <c r="AG7" t="s">
        <v>56</v>
      </c>
      <c r="AH7" t="s">
        <v>57</v>
      </c>
      <c r="AI7">
        <v>1</v>
      </c>
    </row>
    <row r="8" spans="1:35" hidden="1">
      <c r="A8" t="s">
        <v>41</v>
      </c>
      <c r="B8" t="s">
        <v>42</v>
      </c>
      <c r="C8" t="s">
        <v>43</v>
      </c>
      <c r="D8" t="s">
        <v>44</v>
      </c>
      <c r="E8" t="s">
        <v>222</v>
      </c>
      <c r="F8" t="s">
        <v>240</v>
      </c>
      <c r="G8" t="s">
        <v>46</v>
      </c>
      <c r="H8" t="s">
        <v>47</v>
      </c>
      <c r="I8" t="s">
        <v>455</v>
      </c>
      <c r="J8" t="s">
        <v>49</v>
      </c>
      <c r="K8" t="s">
        <v>50</v>
      </c>
      <c r="L8" t="s">
        <v>241</v>
      </c>
      <c r="M8" t="s">
        <v>572</v>
      </c>
      <c r="N8">
        <v>7140</v>
      </c>
      <c r="O8">
        <v>7</v>
      </c>
      <c r="P8" t="s">
        <v>573</v>
      </c>
      <c r="Q8" s="9">
        <v>252000000</v>
      </c>
      <c r="R8" s="9">
        <v>252000000</v>
      </c>
      <c r="S8" s="9">
        <v>160439685</v>
      </c>
      <c r="T8" s="9">
        <v>160439685</v>
      </c>
      <c r="U8" s="9">
        <v>91560315</v>
      </c>
      <c r="V8" s="9">
        <v>160439685</v>
      </c>
      <c r="W8" s="9">
        <v>0</v>
      </c>
      <c r="X8" s="9">
        <v>91560315</v>
      </c>
      <c r="Y8" s="9">
        <v>0</v>
      </c>
      <c r="Z8" s="9">
        <v>160439685</v>
      </c>
      <c r="AA8" s="9">
        <v>0</v>
      </c>
      <c r="AB8" s="9" t="s">
        <v>54</v>
      </c>
      <c r="AC8" s="9" t="s">
        <v>55</v>
      </c>
      <c r="AD8" s="9" t="s">
        <v>56</v>
      </c>
      <c r="AE8" s="9" t="s">
        <v>56</v>
      </c>
      <c r="AF8" t="s">
        <v>56</v>
      </c>
      <c r="AG8" t="s">
        <v>56</v>
      </c>
      <c r="AH8" t="s">
        <v>57</v>
      </c>
      <c r="AI8">
        <v>1</v>
      </c>
    </row>
    <row r="9" spans="1:35" hidden="1">
      <c r="A9" t="s">
        <v>41</v>
      </c>
      <c r="B9" t="s">
        <v>42</v>
      </c>
      <c r="C9" t="s">
        <v>43</v>
      </c>
      <c r="D9" t="s">
        <v>44</v>
      </c>
      <c r="E9" t="s">
        <v>222</v>
      </c>
      <c r="F9" t="s">
        <v>240</v>
      </c>
      <c r="G9" t="s">
        <v>46</v>
      </c>
      <c r="H9" t="s">
        <v>47</v>
      </c>
      <c r="I9" t="s">
        <v>455</v>
      </c>
      <c r="J9" t="s">
        <v>49</v>
      </c>
      <c r="K9" t="s">
        <v>50</v>
      </c>
      <c r="L9" t="s">
        <v>241</v>
      </c>
      <c r="M9" t="s">
        <v>244</v>
      </c>
      <c r="N9">
        <v>7141</v>
      </c>
      <c r="O9">
        <v>8</v>
      </c>
      <c r="P9" t="s">
        <v>574</v>
      </c>
      <c r="Q9" s="9">
        <v>374450061</v>
      </c>
      <c r="R9" s="9">
        <v>374450061</v>
      </c>
      <c r="S9" s="9">
        <v>334133533</v>
      </c>
      <c r="T9" s="9">
        <v>334133533</v>
      </c>
      <c r="U9" s="9">
        <v>40316528</v>
      </c>
      <c r="V9" s="9">
        <v>334133533</v>
      </c>
      <c r="W9" s="9">
        <v>0</v>
      </c>
      <c r="X9" s="9">
        <v>40316528</v>
      </c>
      <c r="Y9" s="9">
        <v>0</v>
      </c>
      <c r="Z9" s="9">
        <v>293080133</v>
      </c>
      <c r="AA9" s="9">
        <v>41053400</v>
      </c>
      <c r="AB9" s="9" t="s">
        <v>54</v>
      </c>
      <c r="AC9" s="9" t="s">
        <v>55</v>
      </c>
      <c r="AD9" s="9" t="s">
        <v>56</v>
      </c>
      <c r="AE9" s="9" t="s">
        <v>56</v>
      </c>
      <c r="AF9" t="s">
        <v>56</v>
      </c>
      <c r="AG9" t="s">
        <v>56</v>
      </c>
      <c r="AH9" t="s">
        <v>57</v>
      </c>
      <c r="AI9">
        <v>1</v>
      </c>
    </row>
    <row r="10" spans="1:35" hidden="1">
      <c r="A10" t="s">
        <v>41</v>
      </c>
      <c r="B10" t="s">
        <v>42</v>
      </c>
      <c r="C10" t="s">
        <v>43</v>
      </c>
      <c r="D10" t="s">
        <v>44</v>
      </c>
      <c r="E10" t="s">
        <v>222</v>
      </c>
      <c r="F10" t="s">
        <v>246</v>
      </c>
      <c r="G10" t="s">
        <v>46</v>
      </c>
      <c r="H10" t="s">
        <v>47</v>
      </c>
      <c r="I10" t="s">
        <v>455</v>
      </c>
      <c r="J10" t="s">
        <v>49</v>
      </c>
      <c r="K10" t="s">
        <v>50</v>
      </c>
      <c r="L10" t="s">
        <v>247</v>
      </c>
      <c r="M10" t="s">
        <v>575</v>
      </c>
      <c r="N10">
        <v>7142</v>
      </c>
      <c r="O10">
        <v>9</v>
      </c>
      <c r="P10" t="s">
        <v>576</v>
      </c>
      <c r="Q10" s="9">
        <v>64520080</v>
      </c>
      <c r="R10" s="9">
        <v>64520080</v>
      </c>
      <c r="S10" s="9">
        <v>48549803</v>
      </c>
      <c r="T10" s="9">
        <v>48549803</v>
      </c>
      <c r="U10" s="9">
        <v>15970277</v>
      </c>
      <c r="V10" s="9">
        <v>48549803</v>
      </c>
      <c r="W10" s="9">
        <v>0</v>
      </c>
      <c r="X10" s="9">
        <v>15970277</v>
      </c>
      <c r="Y10" s="9">
        <v>0</v>
      </c>
      <c r="Z10" s="9">
        <v>48549803</v>
      </c>
      <c r="AA10" s="9">
        <v>0</v>
      </c>
      <c r="AB10" s="9" t="s">
        <v>54</v>
      </c>
      <c r="AC10" s="9" t="s">
        <v>55</v>
      </c>
      <c r="AD10" s="9" t="s">
        <v>56</v>
      </c>
      <c r="AE10" s="9" t="s">
        <v>56</v>
      </c>
      <c r="AF10" t="s">
        <v>56</v>
      </c>
      <c r="AG10" t="s">
        <v>56</v>
      </c>
      <c r="AH10" t="s">
        <v>57</v>
      </c>
      <c r="AI10">
        <v>1</v>
      </c>
    </row>
    <row r="11" spans="1:35" hidden="1">
      <c r="A11" t="s">
        <v>41</v>
      </c>
      <c r="B11" t="s">
        <v>42</v>
      </c>
      <c r="C11" t="s">
        <v>43</v>
      </c>
      <c r="D11" t="s">
        <v>44</v>
      </c>
      <c r="E11" t="s">
        <v>222</v>
      </c>
      <c r="F11" t="s">
        <v>246</v>
      </c>
      <c r="G11" t="s">
        <v>46</v>
      </c>
      <c r="H11" t="s">
        <v>47</v>
      </c>
      <c r="I11" t="s">
        <v>455</v>
      </c>
      <c r="J11" t="s">
        <v>49</v>
      </c>
      <c r="K11" t="s">
        <v>50</v>
      </c>
      <c r="L11" t="s">
        <v>247</v>
      </c>
      <c r="M11" t="s">
        <v>577</v>
      </c>
      <c r="N11">
        <v>7143</v>
      </c>
      <c r="O11">
        <v>10</v>
      </c>
      <c r="P11" t="s">
        <v>578</v>
      </c>
      <c r="Q11" s="9">
        <v>96780120</v>
      </c>
      <c r="R11" s="9">
        <v>96780120</v>
      </c>
      <c r="S11" s="9">
        <v>72798657</v>
      </c>
      <c r="T11" s="9">
        <v>72798657</v>
      </c>
      <c r="U11" s="9">
        <v>23981463</v>
      </c>
      <c r="V11" s="9">
        <v>72798657</v>
      </c>
      <c r="W11" s="9">
        <v>0</v>
      </c>
      <c r="X11" s="9">
        <v>23981463</v>
      </c>
      <c r="Y11" s="9">
        <v>0</v>
      </c>
      <c r="Z11" s="9">
        <v>72798657</v>
      </c>
      <c r="AA11" s="9">
        <v>0</v>
      </c>
      <c r="AB11" s="9" t="s">
        <v>54</v>
      </c>
      <c r="AC11" s="9" t="s">
        <v>55</v>
      </c>
      <c r="AD11" s="9" t="s">
        <v>56</v>
      </c>
      <c r="AE11" s="9" t="s">
        <v>56</v>
      </c>
      <c r="AF11" t="s">
        <v>56</v>
      </c>
      <c r="AG11" t="s">
        <v>56</v>
      </c>
      <c r="AH11" t="s">
        <v>57</v>
      </c>
      <c r="AI11">
        <v>1</v>
      </c>
    </row>
    <row r="12" spans="1:35" hidden="1">
      <c r="A12" t="s">
        <v>41</v>
      </c>
      <c r="B12" t="s">
        <v>42</v>
      </c>
      <c r="C12" t="s">
        <v>43</v>
      </c>
      <c r="D12" t="s">
        <v>44</v>
      </c>
      <c r="E12" t="s">
        <v>222</v>
      </c>
      <c r="F12" t="s">
        <v>246</v>
      </c>
      <c r="G12" t="s">
        <v>46</v>
      </c>
      <c r="H12" t="s">
        <v>47</v>
      </c>
      <c r="I12" t="s">
        <v>455</v>
      </c>
      <c r="J12" t="s">
        <v>49</v>
      </c>
      <c r="K12" t="s">
        <v>50</v>
      </c>
      <c r="L12" t="s">
        <v>247</v>
      </c>
      <c r="M12" t="s">
        <v>579</v>
      </c>
      <c r="N12">
        <v>7144</v>
      </c>
      <c r="O12">
        <v>11</v>
      </c>
      <c r="P12" t="s">
        <v>580</v>
      </c>
      <c r="Q12" s="9">
        <v>129040160</v>
      </c>
      <c r="R12" s="9">
        <v>129040160</v>
      </c>
      <c r="S12" s="9">
        <v>97018829</v>
      </c>
      <c r="T12" s="9">
        <v>97018829</v>
      </c>
      <c r="U12" s="9">
        <v>32021331</v>
      </c>
      <c r="V12" s="9">
        <v>97018829</v>
      </c>
      <c r="W12" s="9">
        <v>0</v>
      </c>
      <c r="X12" s="9">
        <v>32021331</v>
      </c>
      <c r="Y12" s="9">
        <v>0</v>
      </c>
      <c r="Z12" s="9">
        <v>97018829</v>
      </c>
      <c r="AA12" s="9">
        <v>0</v>
      </c>
      <c r="AB12" s="9" t="s">
        <v>54</v>
      </c>
      <c r="AC12" s="9" t="s">
        <v>55</v>
      </c>
      <c r="AD12" s="9" t="s">
        <v>56</v>
      </c>
      <c r="AE12" s="9" t="s">
        <v>56</v>
      </c>
      <c r="AF12" t="s">
        <v>56</v>
      </c>
      <c r="AG12" t="s">
        <v>56</v>
      </c>
      <c r="AH12" t="s">
        <v>57</v>
      </c>
      <c r="AI12">
        <v>1</v>
      </c>
    </row>
    <row r="13" spans="1:35" hidden="1">
      <c r="A13" t="s">
        <v>41</v>
      </c>
      <c r="B13" t="s">
        <v>42</v>
      </c>
      <c r="C13" t="s">
        <v>43</v>
      </c>
      <c r="D13" t="s">
        <v>44</v>
      </c>
      <c r="E13" t="s">
        <v>222</v>
      </c>
      <c r="F13" t="s">
        <v>246</v>
      </c>
      <c r="G13" t="s">
        <v>46</v>
      </c>
      <c r="H13" t="s">
        <v>47</v>
      </c>
      <c r="I13" t="s">
        <v>455</v>
      </c>
      <c r="J13" t="s">
        <v>49</v>
      </c>
      <c r="K13" t="s">
        <v>50</v>
      </c>
      <c r="L13" t="s">
        <v>247</v>
      </c>
      <c r="M13" t="s">
        <v>581</v>
      </c>
      <c r="N13">
        <v>7145</v>
      </c>
      <c r="O13">
        <v>12</v>
      </c>
      <c r="P13" t="s">
        <v>582</v>
      </c>
      <c r="Q13" s="9">
        <v>188714820</v>
      </c>
      <c r="R13" s="9">
        <v>188714820</v>
      </c>
      <c r="S13" s="9">
        <v>115359565</v>
      </c>
      <c r="T13" s="9">
        <v>115359565</v>
      </c>
      <c r="U13" s="9">
        <v>73355255</v>
      </c>
      <c r="V13" s="9">
        <v>115359565</v>
      </c>
      <c r="W13" s="9">
        <v>0</v>
      </c>
      <c r="X13" s="9">
        <v>73355255</v>
      </c>
      <c r="Y13" s="9">
        <v>0</v>
      </c>
      <c r="Z13" s="9">
        <v>115359565</v>
      </c>
      <c r="AA13" s="9">
        <v>0</v>
      </c>
      <c r="AB13" s="9" t="s">
        <v>54</v>
      </c>
      <c r="AC13" s="9" t="s">
        <v>55</v>
      </c>
      <c r="AD13" s="9" t="s">
        <v>56</v>
      </c>
      <c r="AE13" s="9" t="s">
        <v>56</v>
      </c>
      <c r="AF13" t="s">
        <v>56</v>
      </c>
      <c r="AG13" t="s">
        <v>56</v>
      </c>
      <c r="AH13" t="s">
        <v>57</v>
      </c>
      <c r="AI13">
        <v>1</v>
      </c>
    </row>
    <row r="14" spans="1:35" hidden="1">
      <c r="A14" t="s">
        <v>41</v>
      </c>
      <c r="B14" t="s">
        <v>42</v>
      </c>
      <c r="C14" t="s">
        <v>43</v>
      </c>
      <c r="D14" t="s">
        <v>44</v>
      </c>
      <c r="E14" t="s">
        <v>222</v>
      </c>
      <c r="F14" t="s">
        <v>246</v>
      </c>
      <c r="G14" t="s">
        <v>46</v>
      </c>
      <c r="H14" t="s">
        <v>47</v>
      </c>
      <c r="I14" t="s">
        <v>455</v>
      </c>
      <c r="J14" t="s">
        <v>49</v>
      </c>
      <c r="K14" t="s">
        <v>50</v>
      </c>
      <c r="L14" t="s">
        <v>247</v>
      </c>
      <c r="M14" t="s">
        <v>583</v>
      </c>
      <c r="N14">
        <v>7146</v>
      </c>
      <c r="O14">
        <v>13</v>
      </c>
      <c r="P14" t="s">
        <v>584</v>
      </c>
      <c r="Q14" s="9">
        <v>67802052</v>
      </c>
      <c r="R14" s="9">
        <v>83802052</v>
      </c>
      <c r="S14" s="9">
        <v>78821956</v>
      </c>
      <c r="T14" s="9">
        <v>78821956</v>
      </c>
      <c r="U14" s="9">
        <v>4980096</v>
      </c>
      <c r="V14" s="9">
        <v>78821956</v>
      </c>
      <c r="W14" s="9">
        <v>0</v>
      </c>
      <c r="X14" s="9">
        <v>4980096</v>
      </c>
      <c r="Y14" s="9">
        <v>0</v>
      </c>
      <c r="Z14" s="9">
        <v>78821956</v>
      </c>
      <c r="AA14" s="9">
        <v>0</v>
      </c>
      <c r="AB14" s="9" t="s">
        <v>54</v>
      </c>
      <c r="AC14" s="9" t="s">
        <v>55</v>
      </c>
      <c r="AD14" s="9" t="s">
        <v>56</v>
      </c>
      <c r="AE14" s="9" t="s">
        <v>56</v>
      </c>
      <c r="AF14" t="s">
        <v>56</v>
      </c>
      <c r="AG14" t="s">
        <v>56</v>
      </c>
      <c r="AH14" t="s">
        <v>57</v>
      </c>
      <c r="AI14">
        <v>1</v>
      </c>
    </row>
    <row r="15" spans="1:35" hidden="1">
      <c r="A15" t="s">
        <v>41</v>
      </c>
      <c r="B15" t="s">
        <v>42</v>
      </c>
      <c r="C15" t="s">
        <v>43</v>
      </c>
      <c r="D15" t="s">
        <v>44</v>
      </c>
      <c r="E15" t="s">
        <v>222</v>
      </c>
      <c r="F15" t="s">
        <v>246</v>
      </c>
      <c r="G15" t="s">
        <v>46</v>
      </c>
      <c r="H15" t="s">
        <v>47</v>
      </c>
      <c r="I15" t="s">
        <v>455</v>
      </c>
      <c r="J15" t="s">
        <v>49</v>
      </c>
      <c r="K15" t="s">
        <v>50</v>
      </c>
      <c r="L15" t="s">
        <v>247</v>
      </c>
      <c r="M15" t="s">
        <v>585</v>
      </c>
      <c r="N15">
        <v>7147</v>
      </c>
      <c r="O15">
        <v>14</v>
      </c>
      <c r="P15" t="s">
        <v>586</v>
      </c>
      <c r="Q15" s="9">
        <v>12240000</v>
      </c>
      <c r="R15" s="9">
        <v>46240000</v>
      </c>
      <c r="S15" s="9">
        <v>39395789</v>
      </c>
      <c r="T15" s="9">
        <v>39395789</v>
      </c>
      <c r="U15" s="9">
        <v>6844211</v>
      </c>
      <c r="V15" s="9">
        <v>39395789</v>
      </c>
      <c r="W15" s="9">
        <v>0</v>
      </c>
      <c r="X15" s="9">
        <v>6844211</v>
      </c>
      <c r="Y15" s="9">
        <v>0</v>
      </c>
      <c r="Z15" s="9">
        <v>12240000</v>
      </c>
      <c r="AA15" s="9">
        <v>27155789</v>
      </c>
      <c r="AB15" s="9" t="s">
        <v>54</v>
      </c>
      <c r="AC15" s="9" t="s">
        <v>55</v>
      </c>
      <c r="AD15" s="9" t="s">
        <v>56</v>
      </c>
      <c r="AE15" s="9" t="s">
        <v>56</v>
      </c>
      <c r="AF15" t="s">
        <v>56</v>
      </c>
      <c r="AG15" t="s">
        <v>56</v>
      </c>
      <c r="AH15" t="s">
        <v>57</v>
      </c>
      <c r="AI15">
        <v>1</v>
      </c>
    </row>
    <row r="16" spans="1:35" hidden="1">
      <c r="A16" t="s">
        <v>41</v>
      </c>
      <c r="B16" t="s">
        <v>42</v>
      </c>
      <c r="C16" t="s">
        <v>43</v>
      </c>
      <c r="D16" t="s">
        <v>44</v>
      </c>
      <c r="E16" t="s">
        <v>222</v>
      </c>
      <c r="F16" t="s">
        <v>246</v>
      </c>
      <c r="G16" t="s">
        <v>46</v>
      </c>
      <c r="H16" t="s">
        <v>47</v>
      </c>
      <c r="I16" t="s">
        <v>455</v>
      </c>
      <c r="J16" t="s">
        <v>49</v>
      </c>
      <c r="K16" t="s">
        <v>50</v>
      </c>
      <c r="L16" t="s">
        <v>247</v>
      </c>
      <c r="M16" t="s">
        <v>587</v>
      </c>
      <c r="N16">
        <v>7148</v>
      </c>
      <c r="O16">
        <v>15</v>
      </c>
      <c r="P16" t="s">
        <v>588</v>
      </c>
      <c r="Q16" s="9">
        <v>229332940</v>
      </c>
      <c r="R16" s="9">
        <v>229332940</v>
      </c>
      <c r="S16" s="9">
        <v>192344649</v>
      </c>
      <c r="T16" s="9">
        <v>192344649</v>
      </c>
      <c r="U16" s="9">
        <v>36988291</v>
      </c>
      <c r="V16" s="9">
        <v>192344649</v>
      </c>
      <c r="W16" s="9">
        <v>0</v>
      </c>
      <c r="X16" s="9">
        <v>36988291</v>
      </c>
      <c r="Y16" s="9">
        <v>0</v>
      </c>
      <c r="Z16" s="9">
        <v>192344649</v>
      </c>
      <c r="AA16" s="9">
        <v>0</v>
      </c>
      <c r="AB16" s="9" t="s">
        <v>54</v>
      </c>
      <c r="AC16" s="9" t="s">
        <v>55</v>
      </c>
      <c r="AD16" s="9" t="s">
        <v>56</v>
      </c>
      <c r="AE16" s="9" t="s">
        <v>56</v>
      </c>
      <c r="AF16" t="s">
        <v>56</v>
      </c>
      <c r="AG16" t="s">
        <v>56</v>
      </c>
      <c r="AH16" t="s">
        <v>57</v>
      </c>
      <c r="AI16">
        <v>1</v>
      </c>
    </row>
    <row r="17" spans="1:35" hidden="1">
      <c r="A17" t="s">
        <v>41</v>
      </c>
      <c r="B17" t="s">
        <v>42</v>
      </c>
      <c r="C17" t="s">
        <v>43</v>
      </c>
      <c r="D17" t="s">
        <v>44</v>
      </c>
      <c r="E17" t="s">
        <v>222</v>
      </c>
      <c r="F17" t="s">
        <v>246</v>
      </c>
      <c r="G17" t="s">
        <v>46</v>
      </c>
      <c r="H17" t="s">
        <v>47</v>
      </c>
      <c r="I17" t="s">
        <v>455</v>
      </c>
      <c r="J17" t="s">
        <v>49</v>
      </c>
      <c r="K17" t="s">
        <v>50</v>
      </c>
      <c r="L17" t="s">
        <v>247</v>
      </c>
      <c r="M17" t="s">
        <v>589</v>
      </c>
      <c r="N17">
        <v>7149</v>
      </c>
      <c r="O17">
        <v>16</v>
      </c>
      <c r="P17" t="s">
        <v>590</v>
      </c>
      <c r="Q17" s="9">
        <v>146341640</v>
      </c>
      <c r="R17" s="9">
        <v>146341640</v>
      </c>
      <c r="S17" s="9">
        <v>128778063</v>
      </c>
      <c r="T17" s="9">
        <v>128778063</v>
      </c>
      <c r="U17" s="9">
        <v>17563577</v>
      </c>
      <c r="V17" s="9">
        <v>128778063</v>
      </c>
      <c r="W17" s="9">
        <v>0</v>
      </c>
      <c r="X17" s="9">
        <v>17563577</v>
      </c>
      <c r="Y17" s="9">
        <v>0</v>
      </c>
      <c r="Z17" s="9">
        <v>128778063</v>
      </c>
      <c r="AA17" s="9">
        <v>0</v>
      </c>
      <c r="AB17" s="9" t="s">
        <v>54</v>
      </c>
      <c r="AC17" s="9" t="s">
        <v>55</v>
      </c>
      <c r="AD17" s="9" t="s">
        <v>56</v>
      </c>
      <c r="AE17" s="9" t="s">
        <v>56</v>
      </c>
      <c r="AF17" t="s">
        <v>56</v>
      </c>
      <c r="AG17" t="s">
        <v>56</v>
      </c>
      <c r="AH17" t="s">
        <v>57</v>
      </c>
      <c r="AI17">
        <v>1</v>
      </c>
    </row>
    <row r="18" spans="1:35" hidden="1">
      <c r="A18" t="s">
        <v>41</v>
      </c>
      <c r="B18" t="s">
        <v>42</v>
      </c>
      <c r="C18" t="s">
        <v>43</v>
      </c>
      <c r="D18" t="s">
        <v>44</v>
      </c>
      <c r="E18" t="s">
        <v>222</v>
      </c>
      <c r="F18" t="s">
        <v>246</v>
      </c>
      <c r="G18" t="s">
        <v>46</v>
      </c>
      <c r="H18" t="s">
        <v>47</v>
      </c>
      <c r="I18" t="s">
        <v>455</v>
      </c>
      <c r="J18" t="s">
        <v>49</v>
      </c>
      <c r="K18" t="s">
        <v>50</v>
      </c>
      <c r="L18" t="s">
        <v>247</v>
      </c>
      <c r="M18" t="s">
        <v>591</v>
      </c>
      <c r="N18">
        <v>7150</v>
      </c>
      <c r="O18">
        <v>17</v>
      </c>
      <c r="P18" t="s">
        <v>592</v>
      </c>
      <c r="Q18" s="9">
        <v>239708628</v>
      </c>
      <c r="R18" s="9">
        <v>404708628</v>
      </c>
      <c r="S18" s="9">
        <v>330744929</v>
      </c>
      <c r="T18" s="9">
        <v>330744929</v>
      </c>
      <c r="U18" s="9">
        <v>73963699</v>
      </c>
      <c r="V18" s="9">
        <v>330744929</v>
      </c>
      <c r="W18" s="9">
        <v>0</v>
      </c>
      <c r="X18" s="9">
        <v>73963699</v>
      </c>
      <c r="Y18" s="9">
        <v>0</v>
      </c>
      <c r="Z18" s="9">
        <v>185491363</v>
      </c>
      <c r="AA18" s="9">
        <v>145253566</v>
      </c>
      <c r="AB18" s="9" t="s">
        <v>54</v>
      </c>
      <c r="AC18" s="9" t="s">
        <v>55</v>
      </c>
      <c r="AD18" s="9" t="s">
        <v>56</v>
      </c>
      <c r="AE18" s="9" t="s">
        <v>56</v>
      </c>
      <c r="AF18" t="s">
        <v>56</v>
      </c>
      <c r="AG18" t="s">
        <v>56</v>
      </c>
      <c r="AH18" t="s">
        <v>57</v>
      </c>
      <c r="AI18">
        <v>1</v>
      </c>
    </row>
    <row r="19" spans="1:35" hidden="1">
      <c r="A19" t="s">
        <v>41</v>
      </c>
      <c r="B19" t="s">
        <v>42</v>
      </c>
      <c r="C19" t="s">
        <v>43</v>
      </c>
      <c r="D19" t="s">
        <v>44</v>
      </c>
      <c r="E19" t="s">
        <v>236</v>
      </c>
      <c r="F19" t="s">
        <v>264</v>
      </c>
      <c r="G19" t="s">
        <v>46</v>
      </c>
      <c r="H19" t="s">
        <v>47</v>
      </c>
      <c r="I19" t="s">
        <v>455</v>
      </c>
      <c r="J19" t="s">
        <v>49</v>
      </c>
      <c r="K19" t="s">
        <v>98</v>
      </c>
      <c r="L19" t="s">
        <v>265</v>
      </c>
      <c r="M19" t="s">
        <v>593</v>
      </c>
      <c r="N19">
        <v>7151</v>
      </c>
      <c r="O19">
        <v>18</v>
      </c>
      <c r="P19" t="s">
        <v>594</v>
      </c>
      <c r="Q19" s="9">
        <v>50000000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 t="s">
        <v>54</v>
      </c>
      <c r="AC19" s="9" t="s">
        <v>55</v>
      </c>
      <c r="AD19" s="9" t="s">
        <v>56</v>
      </c>
      <c r="AE19" s="9" t="s">
        <v>56</v>
      </c>
      <c r="AF19" t="s">
        <v>56</v>
      </c>
      <c r="AG19" t="s">
        <v>56</v>
      </c>
      <c r="AH19" t="s">
        <v>57</v>
      </c>
      <c r="AI19">
        <v>1</v>
      </c>
    </row>
    <row r="20" spans="1:35" hidden="1">
      <c r="A20" t="s">
        <v>41</v>
      </c>
      <c r="B20" t="s">
        <v>42</v>
      </c>
      <c r="C20" t="s">
        <v>43</v>
      </c>
      <c r="D20" t="s">
        <v>44</v>
      </c>
      <c r="E20" t="s">
        <v>236</v>
      </c>
      <c r="F20" t="s">
        <v>264</v>
      </c>
      <c r="G20" t="s">
        <v>46</v>
      </c>
      <c r="H20" t="s">
        <v>47</v>
      </c>
      <c r="I20" t="s">
        <v>455</v>
      </c>
      <c r="J20" t="s">
        <v>49</v>
      </c>
      <c r="K20" t="s">
        <v>98</v>
      </c>
      <c r="L20" t="s">
        <v>265</v>
      </c>
      <c r="M20" t="s">
        <v>268</v>
      </c>
      <c r="N20">
        <v>7152</v>
      </c>
      <c r="O20">
        <v>19</v>
      </c>
      <c r="P20" t="s">
        <v>595</v>
      </c>
      <c r="Q20" s="9">
        <v>42000000</v>
      </c>
      <c r="R20" s="9">
        <v>34000000</v>
      </c>
      <c r="S20" s="9">
        <v>28167857</v>
      </c>
      <c r="T20" s="9">
        <v>28167857</v>
      </c>
      <c r="U20" s="9">
        <v>5832143</v>
      </c>
      <c r="V20" s="9">
        <v>28167857</v>
      </c>
      <c r="W20" s="9">
        <v>0</v>
      </c>
      <c r="X20" s="9">
        <v>5832143</v>
      </c>
      <c r="Y20" s="9">
        <v>0</v>
      </c>
      <c r="Z20" s="9">
        <v>28167857</v>
      </c>
      <c r="AA20" s="9">
        <v>0</v>
      </c>
      <c r="AB20" s="9" t="s">
        <v>54</v>
      </c>
      <c r="AC20" s="9" t="s">
        <v>55</v>
      </c>
      <c r="AD20" s="9" t="s">
        <v>56</v>
      </c>
      <c r="AE20" s="9" t="s">
        <v>56</v>
      </c>
      <c r="AF20" t="s">
        <v>56</v>
      </c>
      <c r="AG20" t="s">
        <v>56</v>
      </c>
      <c r="AH20" t="s">
        <v>57</v>
      </c>
      <c r="AI20">
        <v>1</v>
      </c>
    </row>
    <row r="21" spans="1:35" hidden="1">
      <c r="A21" t="s">
        <v>41</v>
      </c>
      <c r="B21" t="s">
        <v>42</v>
      </c>
      <c r="C21" t="s">
        <v>43</v>
      </c>
      <c r="D21" t="s">
        <v>44</v>
      </c>
      <c r="E21" t="s">
        <v>236</v>
      </c>
      <c r="F21" t="s">
        <v>272</v>
      </c>
      <c r="G21" t="s">
        <v>46</v>
      </c>
      <c r="H21" t="s">
        <v>47</v>
      </c>
      <c r="I21" t="s">
        <v>455</v>
      </c>
      <c r="J21" t="s">
        <v>49</v>
      </c>
      <c r="K21" t="s">
        <v>98</v>
      </c>
      <c r="L21" t="s">
        <v>273</v>
      </c>
      <c r="M21" t="s">
        <v>596</v>
      </c>
      <c r="N21">
        <v>7153</v>
      </c>
      <c r="O21">
        <v>20</v>
      </c>
      <c r="P21" t="s">
        <v>597</v>
      </c>
      <c r="Q21" s="9">
        <v>40000000</v>
      </c>
      <c r="R21" s="9">
        <v>5000000</v>
      </c>
      <c r="S21" s="9">
        <v>5000000</v>
      </c>
      <c r="T21" s="9">
        <v>5000000</v>
      </c>
      <c r="U21" s="9">
        <v>0</v>
      </c>
      <c r="V21" s="9">
        <v>5000000</v>
      </c>
      <c r="W21" s="9">
        <v>0</v>
      </c>
      <c r="X21" s="9">
        <v>0</v>
      </c>
      <c r="Y21" s="9">
        <v>0</v>
      </c>
      <c r="Z21" s="9">
        <v>5000000</v>
      </c>
      <c r="AA21" s="9">
        <v>0</v>
      </c>
      <c r="AB21" s="9" t="s">
        <v>54</v>
      </c>
      <c r="AC21" s="9" t="s">
        <v>55</v>
      </c>
      <c r="AD21" s="9" t="s">
        <v>56</v>
      </c>
      <c r="AE21" s="9" t="s">
        <v>56</v>
      </c>
      <c r="AF21" t="s">
        <v>56</v>
      </c>
      <c r="AG21" t="s">
        <v>56</v>
      </c>
      <c r="AH21" t="s">
        <v>57</v>
      </c>
      <c r="AI21">
        <v>1</v>
      </c>
    </row>
    <row r="22" spans="1:35" hidden="1">
      <c r="A22" t="s">
        <v>41</v>
      </c>
      <c r="B22" t="s">
        <v>42</v>
      </c>
      <c r="C22" t="s">
        <v>43</v>
      </c>
      <c r="D22" t="s">
        <v>44</v>
      </c>
      <c r="E22" t="s">
        <v>236</v>
      </c>
      <c r="F22" t="s">
        <v>272</v>
      </c>
      <c r="G22" t="s">
        <v>46</v>
      </c>
      <c r="H22" t="s">
        <v>47</v>
      </c>
      <c r="I22" t="s">
        <v>455</v>
      </c>
      <c r="J22" t="s">
        <v>49</v>
      </c>
      <c r="K22" t="s">
        <v>98</v>
      </c>
      <c r="L22" t="s">
        <v>273</v>
      </c>
      <c r="M22" t="s">
        <v>598</v>
      </c>
      <c r="N22">
        <v>7154</v>
      </c>
      <c r="O22">
        <v>21</v>
      </c>
      <c r="P22" t="s">
        <v>599</v>
      </c>
      <c r="Q22" s="9">
        <v>8000000</v>
      </c>
      <c r="R22" s="9">
        <v>8000000</v>
      </c>
      <c r="S22" s="9">
        <v>4407830</v>
      </c>
      <c r="T22" s="9">
        <v>4407830</v>
      </c>
      <c r="U22" s="9">
        <v>3592170</v>
      </c>
      <c r="V22" s="9">
        <v>4407830</v>
      </c>
      <c r="W22" s="9">
        <v>0</v>
      </c>
      <c r="X22" s="9">
        <v>3592170</v>
      </c>
      <c r="Y22" s="9">
        <v>0</v>
      </c>
      <c r="Z22" s="9">
        <v>4407830</v>
      </c>
      <c r="AA22" s="9">
        <v>0</v>
      </c>
      <c r="AB22" s="9" t="s">
        <v>54</v>
      </c>
      <c r="AC22" s="9" t="s">
        <v>55</v>
      </c>
      <c r="AD22" s="9" t="s">
        <v>56</v>
      </c>
      <c r="AE22" s="9" t="s">
        <v>56</v>
      </c>
      <c r="AF22" t="s">
        <v>56</v>
      </c>
      <c r="AG22" t="s">
        <v>56</v>
      </c>
      <c r="AH22" t="s">
        <v>57</v>
      </c>
      <c r="AI22">
        <v>1</v>
      </c>
    </row>
    <row r="23" spans="1:35" hidden="1">
      <c r="A23" t="s">
        <v>41</v>
      </c>
      <c r="B23" t="s">
        <v>42</v>
      </c>
      <c r="C23" t="s">
        <v>43</v>
      </c>
      <c r="D23" t="s">
        <v>44</v>
      </c>
      <c r="E23" t="s">
        <v>236</v>
      </c>
      <c r="F23" t="s">
        <v>272</v>
      </c>
      <c r="G23" t="s">
        <v>46</v>
      </c>
      <c r="H23" t="s">
        <v>47</v>
      </c>
      <c r="I23" t="s">
        <v>455</v>
      </c>
      <c r="J23" t="s">
        <v>49</v>
      </c>
      <c r="K23" t="s">
        <v>98</v>
      </c>
      <c r="L23" t="s">
        <v>273</v>
      </c>
      <c r="M23" t="s">
        <v>280</v>
      </c>
      <c r="N23">
        <v>7155</v>
      </c>
      <c r="O23">
        <v>22</v>
      </c>
      <c r="P23" t="s">
        <v>600</v>
      </c>
      <c r="Q23" s="9">
        <v>2000000</v>
      </c>
      <c r="R23" s="9">
        <v>2000000</v>
      </c>
      <c r="S23" s="9">
        <v>0</v>
      </c>
      <c r="T23" s="9">
        <v>0</v>
      </c>
      <c r="U23" s="9">
        <v>2000000</v>
      </c>
      <c r="V23" s="9">
        <v>0</v>
      </c>
      <c r="W23" s="9">
        <v>0</v>
      </c>
      <c r="X23" s="9">
        <v>2000000</v>
      </c>
      <c r="Y23" s="9">
        <v>0</v>
      </c>
      <c r="Z23" s="9">
        <v>0</v>
      </c>
      <c r="AA23" s="9">
        <v>0</v>
      </c>
      <c r="AB23" s="9" t="s">
        <v>54</v>
      </c>
      <c r="AC23" s="9" t="s">
        <v>55</v>
      </c>
      <c r="AD23" s="9" t="s">
        <v>56</v>
      </c>
      <c r="AE23" s="9" t="s">
        <v>56</v>
      </c>
      <c r="AF23" t="s">
        <v>56</v>
      </c>
      <c r="AG23" t="s">
        <v>56</v>
      </c>
      <c r="AH23" t="s">
        <v>57</v>
      </c>
      <c r="AI23">
        <v>1</v>
      </c>
    </row>
    <row r="24" spans="1:35" hidden="1">
      <c r="A24" t="s">
        <v>41</v>
      </c>
      <c r="B24" t="s">
        <v>42</v>
      </c>
      <c r="C24" t="s">
        <v>43</v>
      </c>
      <c r="D24" t="s">
        <v>44</v>
      </c>
      <c r="E24" t="s">
        <v>236</v>
      </c>
      <c r="F24" t="s">
        <v>272</v>
      </c>
      <c r="G24" t="s">
        <v>46</v>
      </c>
      <c r="H24" t="s">
        <v>47</v>
      </c>
      <c r="I24" t="s">
        <v>455</v>
      </c>
      <c r="J24" t="s">
        <v>49</v>
      </c>
      <c r="K24" t="s">
        <v>98</v>
      </c>
      <c r="L24" t="s">
        <v>273</v>
      </c>
      <c r="M24" t="s">
        <v>601</v>
      </c>
      <c r="N24">
        <v>7156</v>
      </c>
      <c r="O24">
        <v>23</v>
      </c>
      <c r="P24" t="s">
        <v>602</v>
      </c>
      <c r="Q24" s="9">
        <v>12000000</v>
      </c>
      <c r="R24" s="9">
        <v>18300000</v>
      </c>
      <c r="S24" s="9">
        <v>18248777</v>
      </c>
      <c r="T24" s="9">
        <v>18248777</v>
      </c>
      <c r="U24" s="9">
        <v>51223</v>
      </c>
      <c r="V24" s="9">
        <v>18248777</v>
      </c>
      <c r="W24" s="9">
        <v>0</v>
      </c>
      <c r="X24" s="9">
        <v>51223</v>
      </c>
      <c r="Y24" s="9">
        <v>0</v>
      </c>
      <c r="Z24" s="9">
        <v>18248777</v>
      </c>
      <c r="AA24" s="9">
        <v>0</v>
      </c>
      <c r="AB24" s="9" t="s">
        <v>54</v>
      </c>
      <c r="AC24" s="9" t="s">
        <v>55</v>
      </c>
      <c r="AD24" s="9" t="s">
        <v>56</v>
      </c>
      <c r="AE24" s="9" t="s">
        <v>56</v>
      </c>
      <c r="AF24" t="s">
        <v>56</v>
      </c>
      <c r="AG24" t="s">
        <v>56</v>
      </c>
      <c r="AH24" t="s">
        <v>57</v>
      </c>
      <c r="AI24">
        <v>1</v>
      </c>
    </row>
    <row r="25" spans="1:35" hidden="1">
      <c r="A25" t="s">
        <v>41</v>
      </c>
      <c r="B25" t="s">
        <v>42</v>
      </c>
      <c r="C25" t="s">
        <v>43</v>
      </c>
      <c r="D25" t="s">
        <v>44</v>
      </c>
      <c r="E25" t="s">
        <v>236</v>
      </c>
      <c r="F25" t="s">
        <v>272</v>
      </c>
      <c r="G25" t="s">
        <v>46</v>
      </c>
      <c r="H25" t="s">
        <v>47</v>
      </c>
      <c r="I25" t="s">
        <v>455</v>
      </c>
      <c r="J25" t="s">
        <v>49</v>
      </c>
      <c r="K25" t="s">
        <v>98</v>
      </c>
      <c r="L25" t="s">
        <v>273</v>
      </c>
      <c r="M25" t="s">
        <v>603</v>
      </c>
      <c r="N25">
        <v>7157</v>
      </c>
      <c r="O25">
        <v>24</v>
      </c>
      <c r="P25" t="s">
        <v>604</v>
      </c>
      <c r="Q25" s="9">
        <v>100000000</v>
      </c>
      <c r="R25" s="9">
        <v>100000000</v>
      </c>
      <c r="S25" s="9">
        <v>87143478</v>
      </c>
      <c r="T25" s="9">
        <v>87143478</v>
      </c>
      <c r="U25" s="9">
        <v>12856522</v>
      </c>
      <c r="V25" s="9">
        <v>87143478</v>
      </c>
      <c r="W25" s="9">
        <v>0</v>
      </c>
      <c r="X25" s="9">
        <v>12856522</v>
      </c>
      <c r="Y25" s="9">
        <v>0</v>
      </c>
      <c r="Z25" s="9">
        <v>87143478</v>
      </c>
      <c r="AA25" s="9">
        <v>0</v>
      </c>
      <c r="AB25" s="9" t="s">
        <v>54</v>
      </c>
      <c r="AC25" s="9" t="s">
        <v>55</v>
      </c>
      <c r="AD25" s="9" t="s">
        <v>56</v>
      </c>
      <c r="AE25" s="9" t="s">
        <v>56</v>
      </c>
      <c r="AF25" t="s">
        <v>56</v>
      </c>
      <c r="AG25" t="s">
        <v>56</v>
      </c>
      <c r="AH25" t="s">
        <v>57</v>
      </c>
      <c r="AI25">
        <v>1</v>
      </c>
    </row>
    <row r="26" spans="1:35" hidden="1">
      <c r="A26" t="s">
        <v>41</v>
      </c>
      <c r="B26" t="s">
        <v>42</v>
      </c>
      <c r="C26" t="s">
        <v>43</v>
      </c>
      <c r="D26" t="s">
        <v>44</v>
      </c>
      <c r="E26" t="s">
        <v>236</v>
      </c>
      <c r="F26" t="s">
        <v>272</v>
      </c>
      <c r="G26" t="s">
        <v>46</v>
      </c>
      <c r="H26" t="s">
        <v>47</v>
      </c>
      <c r="I26" t="s">
        <v>455</v>
      </c>
      <c r="J26" t="s">
        <v>49</v>
      </c>
      <c r="K26" t="s">
        <v>98</v>
      </c>
      <c r="L26" t="s">
        <v>273</v>
      </c>
      <c r="M26" t="s">
        <v>276</v>
      </c>
      <c r="N26">
        <v>7158</v>
      </c>
      <c r="O26">
        <v>25</v>
      </c>
      <c r="P26" t="s">
        <v>605</v>
      </c>
      <c r="Q26" s="9">
        <v>120000000</v>
      </c>
      <c r="R26" s="9">
        <v>170000000</v>
      </c>
      <c r="S26" s="9">
        <v>169144848</v>
      </c>
      <c r="T26" s="9">
        <v>169144848</v>
      </c>
      <c r="U26" s="9">
        <v>855152</v>
      </c>
      <c r="V26" s="9">
        <v>169144848</v>
      </c>
      <c r="W26" s="9">
        <v>0</v>
      </c>
      <c r="X26" s="9">
        <v>855152</v>
      </c>
      <c r="Y26" s="9">
        <v>0</v>
      </c>
      <c r="Z26" s="9">
        <v>169144848</v>
      </c>
      <c r="AA26" s="9">
        <v>0</v>
      </c>
      <c r="AB26" s="9" t="s">
        <v>54</v>
      </c>
      <c r="AC26" s="9" t="s">
        <v>55</v>
      </c>
      <c r="AD26" s="9" t="s">
        <v>56</v>
      </c>
      <c r="AE26" s="9" t="s">
        <v>56</v>
      </c>
      <c r="AF26" t="s">
        <v>56</v>
      </c>
      <c r="AG26" t="s">
        <v>56</v>
      </c>
      <c r="AH26" t="s">
        <v>57</v>
      </c>
      <c r="AI26">
        <v>1</v>
      </c>
    </row>
    <row r="27" spans="1:35" hidden="1">
      <c r="A27" t="s">
        <v>41</v>
      </c>
      <c r="B27" t="s">
        <v>42</v>
      </c>
      <c r="C27" t="s">
        <v>43</v>
      </c>
      <c r="D27" t="s">
        <v>44</v>
      </c>
      <c r="E27" t="s">
        <v>236</v>
      </c>
      <c r="F27" t="s">
        <v>272</v>
      </c>
      <c r="G27" t="s">
        <v>46</v>
      </c>
      <c r="H27" t="s">
        <v>47</v>
      </c>
      <c r="I27" t="s">
        <v>455</v>
      </c>
      <c r="J27" t="s">
        <v>49</v>
      </c>
      <c r="K27" t="s">
        <v>98</v>
      </c>
      <c r="L27" t="s">
        <v>273</v>
      </c>
      <c r="M27" t="s">
        <v>606</v>
      </c>
      <c r="N27">
        <v>7159</v>
      </c>
      <c r="O27">
        <v>26</v>
      </c>
      <c r="P27" t="s">
        <v>607</v>
      </c>
      <c r="Q27" s="9">
        <v>30000000</v>
      </c>
      <c r="R27" s="9">
        <v>70000000</v>
      </c>
      <c r="S27" s="9">
        <v>68264965</v>
      </c>
      <c r="T27" s="9">
        <v>68264965</v>
      </c>
      <c r="U27" s="9">
        <v>1735035</v>
      </c>
      <c r="V27" s="9">
        <v>68264965</v>
      </c>
      <c r="W27" s="9">
        <v>0</v>
      </c>
      <c r="X27" s="9">
        <v>1735035</v>
      </c>
      <c r="Y27" s="9">
        <v>0</v>
      </c>
      <c r="Z27" s="9">
        <v>68264965</v>
      </c>
      <c r="AA27" s="9">
        <v>0</v>
      </c>
      <c r="AB27" s="9" t="s">
        <v>54</v>
      </c>
      <c r="AC27" s="9" t="s">
        <v>55</v>
      </c>
      <c r="AD27" s="9" t="s">
        <v>56</v>
      </c>
      <c r="AE27" s="9" t="s">
        <v>56</v>
      </c>
      <c r="AF27" t="s">
        <v>56</v>
      </c>
      <c r="AG27" t="s">
        <v>56</v>
      </c>
      <c r="AH27" t="s">
        <v>57</v>
      </c>
      <c r="AI27">
        <v>1</v>
      </c>
    </row>
    <row r="28" spans="1:35" hidden="1">
      <c r="A28" t="s">
        <v>41</v>
      </c>
      <c r="B28" t="s">
        <v>42</v>
      </c>
      <c r="C28" t="s">
        <v>43</v>
      </c>
      <c r="D28" t="s">
        <v>44</v>
      </c>
      <c r="E28" t="s">
        <v>236</v>
      </c>
      <c r="F28" t="s">
        <v>272</v>
      </c>
      <c r="G28" t="s">
        <v>46</v>
      </c>
      <c r="H28" t="s">
        <v>47</v>
      </c>
      <c r="I28" t="s">
        <v>455</v>
      </c>
      <c r="J28" t="s">
        <v>49</v>
      </c>
      <c r="K28" t="s">
        <v>98</v>
      </c>
      <c r="L28" t="s">
        <v>273</v>
      </c>
      <c r="M28" t="s">
        <v>608</v>
      </c>
      <c r="N28">
        <v>7160</v>
      </c>
      <c r="O28">
        <v>27</v>
      </c>
      <c r="P28" t="s">
        <v>609</v>
      </c>
      <c r="Q28" s="9">
        <v>91099100</v>
      </c>
      <c r="R28" s="9">
        <v>91099100</v>
      </c>
      <c r="S28" s="9">
        <v>87227013</v>
      </c>
      <c r="T28" s="9">
        <v>87227013</v>
      </c>
      <c r="U28" s="9">
        <v>3872087</v>
      </c>
      <c r="V28" s="9">
        <v>87227013</v>
      </c>
      <c r="W28" s="9">
        <v>0</v>
      </c>
      <c r="X28" s="9">
        <v>3872087</v>
      </c>
      <c r="Y28" s="9">
        <v>0</v>
      </c>
      <c r="Z28" s="9">
        <v>87227013</v>
      </c>
      <c r="AA28" s="9">
        <v>0</v>
      </c>
      <c r="AB28" s="9" t="s">
        <v>54</v>
      </c>
      <c r="AC28" s="9" t="s">
        <v>55</v>
      </c>
      <c r="AD28" s="9" t="s">
        <v>56</v>
      </c>
      <c r="AE28" s="9" t="s">
        <v>56</v>
      </c>
      <c r="AF28" t="s">
        <v>56</v>
      </c>
      <c r="AG28" t="s">
        <v>56</v>
      </c>
      <c r="AH28" t="s">
        <v>57</v>
      </c>
      <c r="AI28">
        <v>1</v>
      </c>
    </row>
    <row r="29" spans="1:35" hidden="1">
      <c r="A29" t="s">
        <v>41</v>
      </c>
      <c r="B29" t="s">
        <v>42</v>
      </c>
      <c r="C29" t="s">
        <v>43</v>
      </c>
      <c r="D29" t="s">
        <v>44</v>
      </c>
      <c r="E29" t="s">
        <v>236</v>
      </c>
      <c r="F29" t="s">
        <v>272</v>
      </c>
      <c r="G29" t="s">
        <v>46</v>
      </c>
      <c r="H29" t="s">
        <v>47</v>
      </c>
      <c r="I29" t="s">
        <v>455</v>
      </c>
      <c r="J29" t="s">
        <v>49</v>
      </c>
      <c r="K29" t="s">
        <v>98</v>
      </c>
      <c r="L29" t="s">
        <v>273</v>
      </c>
      <c r="M29" t="s">
        <v>284</v>
      </c>
      <c r="N29">
        <v>7161</v>
      </c>
      <c r="O29">
        <v>28</v>
      </c>
      <c r="P29" t="s">
        <v>610</v>
      </c>
      <c r="Q29" s="9">
        <v>48000000</v>
      </c>
      <c r="R29" s="9">
        <v>42000000</v>
      </c>
      <c r="S29" s="9">
        <v>27726645</v>
      </c>
      <c r="T29" s="9">
        <v>27726645</v>
      </c>
      <c r="U29" s="9">
        <v>14273355</v>
      </c>
      <c r="V29" s="9">
        <v>27726645</v>
      </c>
      <c r="W29" s="9">
        <v>0</v>
      </c>
      <c r="X29" s="9">
        <v>14273355</v>
      </c>
      <c r="Y29" s="9">
        <v>0</v>
      </c>
      <c r="Z29" s="9">
        <v>23688453</v>
      </c>
      <c r="AA29" s="9">
        <v>4038192</v>
      </c>
      <c r="AB29" s="9" t="s">
        <v>54</v>
      </c>
      <c r="AC29" s="9" t="s">
        <v>55</v>
      </c>
      <c r="AD29" s="9" t="s">
        <v>56</v>
      </c>
      <c r="AE29" s="9" t="s">
        <v>56</v>
      </c>
      <c r="AF29" t="s">
        <v>56</v>
      </c>
      <c r="AG29" t="s">
        <v>56</v>
      </c>
      <c r="AH29" t="s">
        <v>57</v>
      </c>
      <c r="AI29">
        <v>1</v>
      </c>
    </row>
    <row r="30" spans="1:35" hidden="1">
      <c r="A30" t="s">
        <v>41</v>
      </c>
      <c r="B30" t="s">
        <v>42</v>
      </c>
      <c r="C30" t="s">
        <v>43</v>
      </c>
      <c r="D30" t="s">
        <v>44</v>
      </c>
      <c r="E30" t="s">
        <v>236</v>
      </c>
      <c r="F30" t="s">
        <v>272</v>
      </c>
      <c r="G30" t="s">
        <v>46</v>
      </c>
      <c r="H30" t="s">
        <v>47</v>
      </c>
      <c r="I30" t="s">
        <v>455</v>
      </c>
      <c r="J30" t="s">
        <v>49</v>
      </c>
      <c r="K30" t="s">
        <v>98</v>
      </c>
      <c r="L30" t="s">
        <v>273</v>
      </c>
      <c r="M30" t="s">
        <v>611</v>
      </c>
      <c r="N30">
        <v>7162</v>
      </c>
      <c r="O30">
        <v>29</v>
      </c>
      <c r="P30" t="s">
        <v>612</v>
      </c>
      <c r="Q30" s="9">
        <v>16000000</v>
      </c>
      <c r="R30" s="9">
        <v>22000000</v>
      </c>
      <c r="S30" s="9">
        <v>14852059</v>
      </c>
      <c r="T30" s="9">
        <v>14852059</v>
      </c>
      <c r="U30" s="9">
        <v>7147941</v>
      </c>
      <c r="V30" s="9">
        <v>14852059</v>
      </c>
      <c r="W30" s="9">
        <v>0</v>
      </c>
      <c r="X30" s="9">
        <v>7147941</v>
      </c>
      <c r="Y30" s="9">
        <v>0</v>
      </c>
      <c r="Z30" s="9">
        <v>14852059</v>
      </c>
      <c r="AA30" s="9">
        <v>0</v>
      </c>
      <c r="AB30" s="9" t="s">
        <v>54</v>
      </c>
      <c r="AC30" s="9" t="s">
        <v>55</v>
      </c>
      <c r="AD30" s="9" t="s">
        <v>56</v>
      </c>
      <c r="AE30" s="9" t="s">
        <v>56</v>
      </c>
      <c r="AF30" t="s">
        <v>56</v>
      </c>
      <c r="AG30" t="s">
        <v>56</v>
      </c>
      <c r="AH30" t="s">
        <v>57</v>
      </c>
      <c r="AI30">
        <v>1</v>
      </c>
    </row>
    <row r="31" spans="1:35" hidden="1">
      <c r="A31" t="s">
        <v>41</v>
      </c>
      <c r="B31" t="s">
        <v>42</v>
      </c>
      <c r="C31" t="s">
        <v>43</v>
      </c>
      <c r="D31" t="s">
        <v>44</v>
      </c>
      <c r="E31" t="s">
        <v>236</v>
      </c>
      <c r="F31" t="s">
        <v>272</v>
      </c>
      <c r="G31" t="s">
        <v>46</v>
      </c>
      <c r="H31" t="s">
        <v>47</v>
      </c>
      <c r="I31" t="s">
        <v>455</v>
      </c>
      <c r="J31" t="s">
        <v>49</v>
      </c>
      <c r="K31" t="s">
        <v>98</v>
      </c>
      <c r="L31" t="s">
        <v>273</v>
      </c>
      <c r="M31" t="s">
        <v>613</v>
      </c>
      <c r="N31">
        <v>7163</v>
      </c>
      <c r="O31">
        <v>30</v>
      </c>
      <c r="P31" t="s">
        <v>614</v>
      </c>
      <c r="Q31" s="9">
        <v>80000000</v>
      </c>
      <c r="R31" s="9">
        <v>104900000</v>
      </c>
      <c r="S31" s="9">
        <v>102187415</v>
      </c>
      <c r="T31" s="9">
        <v>101278415</v>
      </c>
      <c r="U31" s="9">
        <v>3621585</v>
      </c>
      <c r="V31" s="9">
        <v>102187415</v>
      </c>
      <c r="W31" s="9">
        <v>0</v>
      </c>
      <c r="X31" s="9">
        <v>2712585</v>
      </c>
      <c r="Y31" s="9">
        <v>-909000</v>
      </c>
      <c r="Z31" s="9" t="s">
        <v>56</v>
      </c>
      <c r="AA31" s="9" t="s">
        <v>56</v>
      </c>
      <c r="AB31" s="9" t="s">
        <v>54</v>
      </c>
      <c r="AC31" s="9" t="s">
        <v>55</v>
      </c>
      <c r="AD31" s="9" t="s">
        <v>56</v>
      </c>
      <c r="AE31" s="9" t="s">
        <v>56</v>
      </c>
      <c r="AF31" t="s">
        <v>56</v>
      </c>
      <c r="AG31" t="s">
        <v>56</v>
      </c>
      <c r="AH31" t="s">
        <v>57</v>
      </c>
      <c r="AI31">
        <v>1</v>
      </c>
    </row>
    <row r="32" spans="1:35" hidden="1">
      <c r="A32" t="s">
        <v>41</v>
      </c>
      <c r="B32" t="s">
        <v>42</v>
      </c>
      <c r="C32" t="s">
        <v>43</v>
      </c>
      <c r="D32" t="s">
        <v>44</v>
      </c>
      <c r="E32" t="s">
        <v>236</v>
      </c>
      <c r="F32" t="s">
        <v>272</v>
      </c>
      <c r="G32" t="s">
        <v>46</v>
      </c>
      <c r="H32" t="s">
        <v>47</v>
      </c>
      <c r="I32" t="s">
        <v>455</v>
      </c>
      <c r="J32" t="s">
        <v>49</v>
      </c>
      <c r="K32" t="s">
        <v>98</v>
      </c>
      <c r="L32" t="s">
        <v>273</v>
      </c>
      <c r="M32" t="s">
        <v>615</v>
      </c>
      <c r="N32">
        <v>7164</v>
      </c>
      <c r="O32">
        <v>31</v>
      </c>
      <c r="P32" t="s">
        <v>616</v>
      </c>
      <c r="Q32" s="9">
        <v>60000000</v>
      </c>
      <c r="R32" s="9">
        <v>66000000</v>
      </c>
      <c r="S32" s="9">
        <v>56510765</v>
      </c>
      <c r="T32" s="9">
        <v>56510765</v>
      </c>
      <c r="U32" s="9">
        <v>9489235</v>
      </c>
      <c r="V32" s="9">
        <v>56510765</v>
      </c>
      <c r="W32" s="9">
        <v>0</v>
      </c>
      <c r="X32" s="9">
        <v>9489235</v>
      </c>
      <c r="Y32" s="9">
        <v>0</v>
      </c>
      <c r="Z32" s="9">
        <v>56510765</v>
      </c>
      <c r="AA32" s="9">
        <v>0</v>
      </c>
      <c r="AB32" s="9" t="s">
        <v>54</v>
      </c>
      <c r="AC32" s="9" t="s">
        <v>55</v>
      </c>
      <c r="AD32" s="9" t="s">
        <v>56</v>
      </c>
      <c r="AE32" s="9" t="s">
        <v>56</v>
      </c>
      <c r="AF32" t="s">
        <v>56</v>
      </c>
      <c r="AG32" t="s">
        <v>56</v>
      </c>
      <c r="AH32" t="s">
        <v>57</v>
      </c>
      <c r="AI32">
        <v>1</v>
      </c>
    </row>
    <row r="33" spans="1:35" hidden="1">
      <c r="A33" t="s">
        <v>41</v>
      </c>
      <c r="B33" t="s">
        <v>42</v>
      </c>
      <c r="C33" t="s">
        <v>43</v>
      </c>
      <c r="D33" t="s">
        <v>44</v>
      </c>
      <c r="E33" t="s">
        <v>236</v>
      </c>
      <c r="F33" t="s">
        <v>272</v>
      </c>
      <c r="G33" t="s">
        <v>46</v>
      </c>
      <c r="H33" t="s">
        <v>47</v>
      </c>
      <c r="I33" t="s">
        <v>455</v>
      </c>
      <c r="J33" t="s">
        <v>49</v>
      </c>
      <c r="K33" t="s">
        <v>98</v>
      </c>
      <c r="L33" t="s">
        <v>273</v>
      </c>
      <c r="M33" t="s">
        <v>617</v>
      </c>
      <c r="N33">
        <v>7165</v>
      </c>
      <c r="O33">
        <v>32</v>
      </c>
      <c r="P33" t="s">
        <v>618</v>
      </c>
      <c r="Q33" s="9">
        <v>2000000</v>
      </c>
      <c r="R33" s="9">
        <v>2000000</v>
      </c>
      <c r="S33" s="9">
        <v>1911791</v>
      </c>
      <c r="T33" s="9">
        <v>1911791</v>
      </c>
      <c r="U33" s="9">
        <v>88209</v>
      </c>
      <c r="V33" s="9">
        <v>1911791</v>
      </c>
      <c r="W33" s="9">
        <v>0</v>
      </c>
      <c r="X33" s="9">
        <v>88209</v>
      </c>
      <c r="Y33" s="9">
        <v>0</v>
      </c>
      <c r="Z33" s="9">
        <v>1911791</v>
      </c>
      <c r="AA33" s="9">
        <v>0</v>
      </c>
      <c r="AB33" s="9" t="s">
        <v>54</v>
      </c>
      <c r="AC33" s="9" t="s">
        <v>55</v>
      </c>
      <c r="AD33" s="9" t="s">
        <v>56</v>
      </c>
      <c r="AE33" s="9" t="s">
        <v>56</v>
      </c>
      <c r="AF33" t="s">
        <v>56</v>
      </c>
      <c r="AG33" t="s">
        <v>56</v>
      </c>
      <c r="AH33" t="s">
        <v>57</v>
      </c>
      <c r="AI33">
        <v>1</v>
      </c>
    </row>
    <row r="34" spans="1:35" hidden="1">
      <c r="A34" t="s">
        <v>41</v>
      </c>
      <c r="B34" t="s">
        <v>42</v>
      </c>
      <c r="C34" t="s">
        <v>43</v>
      </c>
      <c r="D34" t="s">
        <v>44</v>
      </c>
      <c r="E34" t="s">
        <v>236</v>
      </c>
      <c r="F34" t="s">
        <v>300</v>
      </c>
      <c r="G34" t="s">
        <v>46</v>
      </c>
      <c r="H34" t="s">
        <v>47</v>
      </c>
      <c r="I34" t="s">
        <v>455</v>
      </c>
      <c r="J34" t="s">
        <v>49</v>
      </c>
      <c r="K34" t="s">
        <v>98</v>
      </c>
      <c r="L34" t="s">
        <v>135</v>
      </c>
      <c r="M34" t="s">
        <v>619</v>
      </c>
      <c r="N34">
        <v>7166</v>
      </c>
      <c r="O34">
        <v>33</v>
      </c>
      <c r="P34" t="s">
        <v>620</v>
      </c>
      <c r="Q34" s="9">
        <v>55000000</v>
      </c>
      <c r="R34" s="9">
        <v>90000000</v>
      </c>
      <c r="S34" s="9">
        <v>80980657</v>
      </c>
      <c r="T34" s="9">
        <v>80980657</v>
      </c>
      <c r="U34" s="9">
        <v>9019343</v>
      </c>
      <c r="V34" s="9">
        <v>80980657</v>
      </c>
      <c r="W34" s="9">
        <v>0</v>
      </c>
      <c r="X34" s="9">
        <v>9019343</v>
      </c>
      <c r="Y34" s="9">
        <v>0</v>
      </c>
      <c r="Z34" s="9">
        <v>75310157</v>
      </c>
      <c r="AA34" s="9">
        <v>5670500</v>
      </c>
      <c r="AB34" s="9" t="s">
        <v>54</v>
      </c>
      <c r="AC34" s="9" t="s">
        <v>55</v>
      </c>
      <c r="AD34" s="9" t="s">
        <v>56</v>
      </c>
      <c r="AE34" s="9" t="s">
        <v>56</v>
      </c>
      <c r="AF34" t="s">
        <v>56</v>
      </c>
      <c r="AG34" t="s">
        <v>56</v>
      </c>
      <c r="AH34" t="s">
        <v>57</v>
      </c>
      <c r="AI34">
        <v>1</v>
      </c>
    </row>
    <row r="35" spans="1:35" hidden="1">
      <c r="A35" t="s">
        <v>41</v>
      </c>
      <c r="B35" t="s">
        <v>42</v>
      </c>
      <c r="C35" t="s">
        <v>43</v>
      </c>
      <c r="D35" t="s">
        <v>44</v>
      </c>
      <c r="E35" t="s">
        <v>236</v>
      </c>
      <c r="F35" t="s">
        <v>303</v>
      </c>
      <c r="G35" t="s">
        <v>46</v>
      </c>
      <c r="H35" t="s">
        <v>47</v>
      </c>
      <c r="I35" t="s">
        <v>455</v>
      </c>
      <c r="J35" t="s">
        <v>49</v>
      </c>
      <c r="K35" t="s">
        <v>98</v>
      </c>
      <c r="L35" t="s">
        <v>304</v>
      </c>
      <c r="M35" t="s">
        <v>621</v>
      </c>
      <c r="N35">
        <v>7167</v>
      </c>
      <c r="O35">
        <v>34</v>
      </c>
      <c r="P35" t="s">
        <v>622</v>
      </c>
      <c r="Q35" s="9">
        <v>98514650</v>
      </c>
      <c r="R35" s="9">
        <v>42214650</v>
      </c>
      <c r="S35" s="9">
        <v>26475359</v>
      </c>
      <c r="T35" s="9">
        <v>26475359</v>
      </c>
      <c r="U35" s="9">
        <v>15739291</v>
      </c>
      <c r="V35" s="9">
        <v>26475359</v>
      </c>
      <c r="W35" s="9">
        <v>0</v>
      </c>
      <c r="X35" s="9">
        <v>15739291</v>
      </c>
      <c r="Y35" s="9">
        <v>0</v>
      </c>
      <c r="Z35" s="9">
        <v>22387605</v>
      </c>
      <c r="AA35" s="9">
        <v>4087754</v>
      </c>
      <c r="AB35" s="9" t="s">
        <v>54</v>
      </c>
      <c r="AC35" s="9" t="s">
        <v>55</v>
      </c>
      <c r="AD35" s="9" t="s">
        <v>56</v>
      </c>
      <c r="AE35" s="9" t="s">
        <v>56</v>
      </c>
      <c r="AF35" t="s">
        <v>56</v>
      </c>
      <c r="AG35" t="s">
        <v>56</v>
      </c>
      <c r="AH35" t="s">
        <v>57</v>
      </c>
      <c r="AI35">
        <v>1</v>
      </c>
    </row>
    <row r="36" spans="1:35" hidden="1">
      <c r="A36" t="s">
        <v>41</v>
      </c>
      <c r="B36" t="s">
        <v>42</v>
      </c>
      <c r="C36" t="s">
        <v>43</v>
      </c>
      <c r="D36" t="s">
        <v>44</v>
      </c>
      <c r="E36" t="s">
        <v>236</v>
      </c>
      <c r="F36" t="s">
        <v>307</v>
      </c>
      <c r="G36" t="s">
        <v>46</v>
      </c>
      <c r="H36" t="s">
        <v>47</v>
      </c>
      <c r="I36" t="s">
        <v>455</v>
      </c>
      <c r="J36" t="s">
        <v>49</v>
      </c>
      <c r="K36" t="s">
        <v>98</v>
      </c>
      <c r="L36" t="s">
        <v>308</v>
      </c>
      <c r="M36" t="s">
        <v>309</v>
      </c>
      <c r="N36">
        <v>7168</v>
      </c>
      <c r="O36">
        <v>35</v>
      </c>
      <c r="P36" t="s">
        <v>623</v>
      </c>
      <c r="Q36" s="9">
        <v>3000000</v>
      </c>
      <c r="R36" s="9">
        <v>3000000</v>
      </c>
      <c r="S36" s="9">
        <v>0</v>
      </c>
      <c r="T36" s="9">
        <v>0</v>
      </c>
      <c r="U36" s="9">
        <v>3000000</v>
      </c>
      <c r="V36" s="9">
        <v>0</v>
      </c>
      <c r="W36" s="9">
        <v>0</v>
      </c>
      <c r="X36" s="9">
        <v>3000000</v>
      </c>
      <c r="Y36" s="9">
        <v>0</v>
      </c>
      <c r="Z36" s="9">
        <v>0</v>
      </c>
      <c r="AA36" s="9">
        <v>0</v>
      </c>
      <c r="AB36" s="9" t="s">
        <v>54</v>
      </c>
      <c r="AC36" s="9" t="s">
        <v>55</v>
      </c>
      <c r="AD36" s="9" t="s">
        <v>56</v>
      </c>
      <c r="AE36" s="9" t="s">
        <v>56</v>
      </c>
      <c r="AF36" t="s">
        <v>56</v>
      </c>
      <c r="AG36" t="s">
        <v>56</v>
      </c>
      <c r="AH36" t="s">
        <v>57</v>
      </c>
      <c r="AI36">
        <v>1</v>
      </c>
    </row>
    <row r="37" spans="1:35" hidden="1">
      <c r="A37" t="s">
        <v>41</v>
      </c>
      <c r="B37" t="s">
        <v>42</v>
      </c>
      <c r="C37" t="s">
        <v>43</v>
      </c>
      <c r="D37" t="s">
        <v>44</v>
      </c>
      <c r="E37" t="s">
        <v>236</v>
      </c>
      <c r="F37" t="s">
        <v>307</v>
      </c>
      <c r="G37" t="s">
        <v>46</v>
      </c>
      <c r="H37" t="s">
        <v>47</v>
      </c>
      <c r="I37" t="s">
        <v>455</v>
      </c>
      <c r="J37" t="s">
        <v>49</v>
      </c>
      <c r="K37" t="s">
        <v>98</v>
      </c>
      <c r="L37" t="s">
        <v>308</v>
      </c>
      <c r="M37" t="s">
        <v>624</v>
      </c>
      <c r="N37">
        <v>7169</v>
      </c>
      <c r="O37">
        <v>36</v>
      </c>
      <c r="P37" t="s">
        <v>625</v>
      </c>
      <c r="Q37" s="9">
        <v>27000000</v>
      </c>
      <c r="R37" s="9">
        <v>14100000</v>
      </c>
      <c r="S37" s="9">
        <v>14087192</v>
      </c>
      <c r="T37" s="9">
        <v>14087192</v>
      </c>
      <c r="U37" s="9">
        <v>12808</v>
      </c>
      <c r="V37" s="9">
        <v>14087192</v>
      </c>
      <c r="W37" s="9">
        <v>0</v>
      </c>
      <c r="X37" s="9">
        <v>12808</v>
      </c>
      <c r="Y37" s="9">
        <v>0</v>
      </c>
      <c r="Z37" s="9">
        <v>14087192</v>
      </c>
      <c r="AA37" s="9">
        <v>0</v>
      </c>
      <c r="AB37" s="9" t="s">
        <v>54</v>
      </c>
      <c r="AC37" s="9" t="s">
        <v>55</v>
      </c>
      <c r="AD37" s="9" t="s">
        <v>56</v>
      </c>
      <c r="AE37" s="9" t="s">
        <v>56</v>
      </c>
      <c r="AF37" t="s">
        <v>56</v>
      </c>
      <c r="AG37" t="s">
        <v>56</v>
      </c>
      <c r="AH37" t="s">
        <v>57</v>
      </c>
      <c r="AI37">
        <v>1</v>
      </c>
    </row>
    <row r="38" spans="1:35">
      <c r="A38" t="s">
        <v>41</v>
      </c>
      <c r="B38" t="s">
        <v>42</v>
      </c>
      <c r="C38" t="s">
        <v>43</v>
      </c>
      <c r="D38" t="s">
        <v>149</v>
      </c>
      <c r="E38" t="s">
        <v>264</v>
      </c>
      <c r="F38" t="s">
        <v>313</v>
      </c>
      <c r="G38" t="s">
        <v>46</v>
      </c>
      <c r="H38" t="s">
        <v>47</v>
      </c>
      <c r="I38" t="s">
        <v>455</v>
      </c>
      <c r="J38" t="s">
        <v>152</v>
      </c>
      <c r="K38" t="s">
        <v>153</v>
      </c>
      <c r="L38" t="s">
        <v>493</v>
      </c>
      <c r="M38" t="s">
        <v>626</v>
      </c>
      <c r="N38">
        <v>7170</v>
      </c>
      <c r="O38">
        <v>37</v>
      </c>
      <c r="P38" t="s">
        <v>495</v>
      </c>
      <c r="Q38" s="9">
        <v>693576113</v>
      </c>
      <c r="R38" s="9">
        <v>693576113</v>
      </c>
      <c r="S38" s="9">
        <v>636749411</v>
      </c>
      <c r="T38" s="9">
        <v>636749411</v>
      </c>
      <c r="U38" s="9">
        <v>56826702</v>
      </c>
      <c r="V38" s="9">
        <v>636749411</v>
      </c>
      <c r="W38" s="9">
        <v>0</v>
      </c>
      <c r="X38" s="9">
        <v>56826702</v>
      </c>
      <c r="Y38" s="9">
        <v>0</v>
      </c>
      <c r="Z38" s="9">
        <v>636749411</v>
      </c>
      <c r="AA38" s="9">
        <v>0</v>
      </c>
      <c r="AB38" s="9" t="s">
        <v>54</v>
      </c>
      <c r="AC38" s="9" t="s">
        <v>55</v>
      </c>
      <c r="AD38" s="9" t="s">
        <v>56</v>
      </c>
      <c r="AE38" s="9" t="s">
        <v>56</v>
      </c>
      <c r="AF38" t="s">
        <v>56</v>
      </c>
      <c r="AG38" t="s">
        <v>56</v>
      </c>
      <c r="AH38" t="s">
        <v>57</v>
      </c>
      <c r="AI38">
        <v>1</v>
      </c>
    </row>
    <row r="39" spans="1:35">
      <c r="A39" t="s">
        <v>41</v>
      </c>
      <c r="B39" t="s">
        <v>42</v>
      </c>
      <c r="C39" t="s">
        <v>43</v>
      </c>
      <c r="D39" t="s">
        <v>149</v>
      </c>
      <c r="E39" t="s">
        <v>264</v>
      </c>
      <c r="F39" t="s">
        <v>321</v>
      </c>
      <c r="G39" t="s">
        <v>46</v>
      </c>
      <c r="H39" t="s">
        <v>47</v>
      </c>
      <c r="I39" t="s">
        <v>455</v>
      </c>
      <c r="J39" t="s">
        <v>152</v>
      </c>
      <c r="K39" t="s">
        <v>153</v>
      </c>
      <c r="L39" t="s">
        <v>496</v>
      </c>
      <c r="M39" t="s">
        <v>627</v>
      </c>
      <c r="N39">
        <v>7171</v>
      </c>
      <c r="O39">
        <v>38</v>
      </c>
      <c r="P39" t="s">
        <v>628</v>
      </c>
      <c r="Q39" s="9">
        <v>383010845</v>
      </c>
      <c r="R39" s="9">
        <v>383010845</v>
      </c>
      <c r="S39" s="9">
        <v>366437097</v>
      </c>
      <c r="T39" s="9">
        <v>366437097</v>
      </c>
      <c r="U39" s="9">
        <v>16573748</v>
      </c>
      <c r="V39" s="9">
        <v>366437097</v>
      </c>
      <c r="W39" s="9">
        <v>0</v>
      </c>
      <c r="X39" s="9">
        <v>16573748</v>
      </c>
      <c r="Y39" s="9">
        <v>0</v>
      </c>
      <c r="Z39" s="9">
        <v>334725566</v>
      </c>
      <c r="AA39" s="9">
        <v>31711531</v>
      </c>
      <c r="AB39" s="9" t="s">
        <v>54</v>
      </c>
      <c r="AC39" s="9" t="s">
        <v>55</v>
      </c>
      <c r="AD39" s="9" t="s">
        <v>56</v>
      </c>
      <c r="AE39" s="9" t="s">
        <v>56</v>
      </c>
      <c r="AF39" t="s">
        <v>56</v>
      </c>
      <c r="AG39" t="s">
        <v>56</v>
      </c>
      <c r="AH39" t="s">
        <v>57</v>
      </c>
      <c r="AI39">
        <v>1</v>
      </c>
    </row>
    <row r="40" spans="1:35">
      <c r="A40" t="s">
        <v>41</v>
      </c>
      <c r="B40" t="s">
        <v>42</v>
      </c>
      <c r="C40" t="s">
        <v>43</v>
      </c>
      <c r="D40" t="s">
        <v>149</v>
      </c>
      <c r="E40" t="s">
        <v>264</v>
      </c>
      <c r="F40" t="s">
        <v>327</v>
      </c>
      <c r="G40" t="s">
        <v>46</v>
      </c>
      <c r="H40" t="s">
        <v>47</v>
      </c>
      <c r="I40" t="s">
        <v>455</v>
      </c>
      <c r="J40" t="s">
        <v>152</v>
      </c>
      <c r="K40" t="s">
        <v>153</v>
      </c>
      <c r="L40" t="s">
        <v>499</v>
      </c>
      <c r="M40" t="s">
        <v>629</v>
      </c>
      <c r="N40">
        <v>7172</v>
      </c>
      <c r="O40">
        <v>39</v>
      </c>
      <c r="P40" t="s">
        <v>501</v>
      </c>
      <c r="Q40" s="9">
        <v>404844024</v>
      </c>
      <c r="R40" s="9">
        <v>404844024</v>
      </c>
      <c r="S40" s="9">
        <v>283777587</v>
      </c>
      <c r="T40" s="9">
        <v>283777587</v>
      </c>
      <c r="U40" s="9">
        <v>121066437</v>
      </c>
      <c r="V40" s="9">
        <v>283777587</v>
      </c>
      <c r="W40" s="9">
        <v>0</v>
      </c>
      <c r="X40" s="9">
        <v>121066437</v>
      </c>
      <c r="Y40" s="9">
        <v>0</v>
      </c>
      <c r="Z40" s="9">
        <v>226569465</v>
      </c>
      <c r="AA40" s="9">
        <v>57208122</v>
      </c>
      <c r="AB40" s="9" t="s">
        <v>54</v>
      </c>
      <c r="AC40" s="9" t="s">
        <v>55</v>
      </c>
      <c r="AD40" s="9" t="s">
        <v>56</v>
      </c>
      <c r="AE40" s="9" t="s">
        <v>56</v>
      </c>
      <c r="AF40" t="s">
        <v>56</v>
      </c>
      <c r="AG40" t="s">
        <v>56</v>
      </c>
      <c r="AH40" t="s">
        <v>57</v>
      </c>
      <c r="AI40">
        <v>1</v>
      </c>
    </row>
    <row r="41" spans="1:35">
      <c r="A41" t="s">
        <v>41</v>
      </c>
      <c r="B41" t="s">
        <v>42</v>
      </c>
      <c r="C41" t="s">
        <v>43</v>
      </c>
      <c r="D41" t="s">
        <v>149</v>
      </c>
      <c r="E41" t="s">
        <v>264</v>
      </c>
      <c r="F41" t="s">
        <v>333</v>
      </c>
      <c r="G41" t="s">
        <v>46</v>
      </c>
      <c r="H41" t="s">
        <v>47</v>
      </c>
      <c r="I41" t="s">
        <v>455</v>
      </c>
      <c r="J41" t="s">
        <v>152</v>
      </c>
      <c r="K41" t="s">
        <v>153</v>
      </c>
      <c r="L41" t="s">
        <v>502</v>
      </c>
      <c r="M41" t="s">
        <v>630</v>
      </c>
      <c r="N41">
        <v>7173</v>
      </c>
      <c r="O41">
        <v>40</v>
      </c>
      <c r="P41" t="s">
        <v>631</v>
      </c>
      <c r="Q41" s="9">
        <v>1125012002</v>
      </c>
      <c r="R41" s="9">
        <v>1125012002</v>
      </c>
      <c r="S41" s="9">
        <v>821111127</v>
      </c>
      <c r="T41" s="9">
        <v>821111127</v>
      </c>
      <c r="U41" s="9">
        <v>303900875</v>
      </c>
      <c r="V41" s="9">
        <v>821111127</v>
      </c>
      <c r="W41" s="9">
        <v>0</v>
      </c>
      <c r="X41" s="9">
        <v>303900875</v>
      </c>
      <c r="Y41" s="9">
        <v>0</v>
      </c>
      <c r="Z41" s="9">
        <v>681785579</v>
      </c>
      <c r="AA41" s="9">
        <v>139325548</v>
      </c>
      <c r="AB41" s="9" t="s">
        <v>54</v>
      </c>
      <c r="AC41" s="9" t="s">
        <v>55</v>
      </c>
      <c r="AD41" s="9" t="s">
        <v>56</v>
      </c>
      <c r="AE41" s="9" t="s">
        <v>56</v>
      </c>
      <c r="AF41" t="s">
        <v>56</v>
      </c>
      <c r="AG41" t="s">
        <v>56</v>
      </c>
      <c r="AH41" t="s">
        <v>57</v>
      </c>
      <c r="AI41">
        <v>1</v>
      </c>
    </row>
    <row r="42" spans="1:35">
      <c r="A42" t="s">
        <v>41</v>
      </c>
      <c r="B42" t="s">
        <v>42</v>
      </c>
      <c r="C42" t="s">
        <v>43</v>
      </c>
      <c r="D42" t="s">
        <v>149</v>
      </c>
      <c r="E42" t="s">
        <v>264</v>
      </c>
      <c r="F42" t="s">
        <v>333</v>
      </c>
      <c r="G42" t="s">
        <v>46</v>
      </c>
      <c r="H42" t="s">
        <v>47</v>
      </c>
      <c r="I42" t="s">
        <v>455</v>
      </c>
      <c r="J42" t="s">
        <v>152</v>
      </c>
      <c r="K42" t="s">
        <v>153</v>
      </c>
      <c r="L42" t="s">
        <v>502</v>
      </c>
      <c r="M42" t="s">
        <v>632</v>
      </c>
      <c r="N42">
        <v>7174</v>
      </c>
      <c r="O42">
        <v>41</v>
      </c>
      <c r="P42" t="s">
        <v>633</v>
      </c>
      <c r="Q42" s="9">
        <v>840360787</v>
      </c>
      <c r="R42" s="9">
        <v>840360787</v>
      </c>
      <c r="S42" s="9">
        <v>779737179</v>
      </c>
      <c r="T42" s="9">
        <v>779737179</v>
      </c>
      <c r="U42" s="9">
        <v>60623608</v>
      </c>
      <c r="V42" s="9">
        <v>779737179</v>
      </c>
      <c r="W42" s="9">
        <v>0</v>
      </c>
      <c r="X42" s="9">
        <v>60623608</v>
      </c>
      <c r="Y42" s="9">
        <v>0</v>
      </c>
      <c r="Z42" s="9">
        <v>715611484</v>
      </c>
      <c r="AA42" s="9">
        <v>64125695</v>
      </c>
      <c r="AB42" s="9" t="s">
        <v>54</v>
      </c>
      <c r="AC42" s="9" t="s">
        <v>55</v>
      </c>
      <c r="AD42" s="9" t="s">
        <v>56</v>
      </c>
      <c r="AE42" s="9" t="s">
        <v>56</v>
      </c>
      <c r="AF42" t="s">
        <v>56</v>
      </c>
      <c r="AG42" t="s">
        <v>56</v>
      </c>
      <c r="AH42" t="s">
        <v>57</v>
      </c>
      <c r="AI42">
        <v>1</v>
      </c>
    </row>
    <row r="43" spans="1:35">
      <c r="A43" t="s">
        <v>41</v>
      </c>
      <c r="B43" t="s">
        <v>42</v>
      </c>
      <c r="C43" t="s">
        <v>43</v>
      </c>
      <c r="D43" t="s">
        <v>149</v>
      </c>
      <c r="E43" t="s">
        <v>264</v>
      </c>
      <c r="F43" t="s">
        <v>337</v>
      </c>
      <c r="G43" t="s">
        <v>46</v>
      </c>
      <c r="H43" t="s">
        <v>47</v>
      </c>
      <c r="I43" t="s">
        <v>455</v>
      </c>
      <c r="J43" t="s">
        <v>152</v>
      </c>
      <c r="K43" t="s">
        <v>153</v>
      </c>
      <c r="L43" t="s">
        <v>507</v>
      </c>
      <c r="M43" t="s">
        <v>634</v>
      </c>
      <c r="N43">
        <v>7175</v>
      </c>
      <c r="O43">
        <v>42</v>
      </c>
      <c r="P43" t="s">
        <v>635</v>
      </c>
      <c r="Q43" s="9">
        <v>182248212</v>
      </c>
      <c r="R43" s="9">
        <v>182248212</v>
      </c>
      <c r="S43" s="9">
        <v>128114648</v>
      </c>
      <c r="T43" s="9">
        <v>128114648</v>
      </c>
      <c r="U43" s="9">
        <v>54133564</v>
      </c>
      <c r="V43" s="9">
        <v>128114648</v>
      </c>
      <c r="W43" s="9">
        <v>0</v>
      </c>
      <c r="X43" s="9">
        <v>54133564</v>
      </c>
      <c r="Y43" s="9">
        <v>0</v>
      </c>
      <c r="Z43" s="9">
        <v>119825052</v>
      </c>
      <c r="AA43" s="9">
        <v>8289596</v>
      </c>
      <c r="AB43" s="9" t="s">
        <v>54</v>
      </c>
      <c r="AC43" s="9" t="s">
        <v>55</v>
      </c>
      <c r="AD43" s="9" t="s">
        <v>56</v>
      </c>
      <c r="AE43" s="9" t="s">
        <v>56</v>
      </c>
      <c r="AF43" t="s">
        <v>56</v>
      </c>
      <c r="AG43" t="s">
        <v>56</v>
      </c>
      <c r="AH43" t="s">
        <v>57</v>
      </c>
      <c r="AI43">
        <v>1</v>
      </c>
    </row>
    <row r="44" spans="1:35">
      <c r="A44" t="s">
        <v>41</v>
      </c>
      <c r="B44" t="s">
        <v>42</v>
      </c>
      <c r="C44" t="s">
        <v>43</v>
      </c>
      <c r="D44" t="s">
        <v>149</v>
      </c>
      <c r="E44" t="s">
        <v>264</v>
      </c>
      <c r="F44" t="s">
        <v>341</v>
      </c>
      <c r="G44" t="s">
        <v>46</v>
      </c>
      <c r="H44" t="s">
        <v>47</v>
      </c>
      <c r="I44" t="s">
        <v>455</v>
      </c>
      <c r="J44" t="s">
        <v>152</v>
      </c>
      <c r="K44" t="s">
        <v>153</v>
      </c>
      <c r="L44" t="s">
        <v>510</v>
      </c>
      <c r="M44" t="s">
        <v>636</v>
      </c>
      <c r="N44">
        <v>7176</v>
      </c>
      <c r="O44">
        <v>43</v>
      </c>
      <c r="P44" t="s">
        <v>512</v>
      </c>
      <c r="Q44" s="9">
        <v>643582562</v>
      </c>
      <c r="R44" s="9">
        <v>643582562</v>
      </c>
      <c r="S44" s="9">
        <v>331896813</v>
      </c>
      <c r="T44" s="9">
        <v>331896813</v>
      </c>
      <c r="U44" s="9">
        <v>311685749</v>
      </c>
      <c r="V44" s="9">
        <v>331896813</v>
      </c>
      <c r="W44" s="9">
        <v>0</v>
      </c>
      <c r="X44" s="9">
        <v>311685749</v>
      </c>
      <c r="Y44" s="9">
        <v>0</v>
      </c>
      <c r="Z44" s="9">
        <v>327543487</v>
      </c>
      <c r="AA44" s="9">
        <v>4353326</v>
      </c>
      <c r="AB44" s="9" t="s">
        <v>54</v>
      </c>
      <c r="AC44" s="9" t="s">
        <v>55</v>
      </c>
      <c r="AD44" s="9" t="s">
        <v>56</v>
      </c>
      <c r="AE44" s="9" t="s">
        <v>56</v>
      </c>
      <c r="AF44" t="s">
        <v>56</v>
      </c>
      <c r="AG44" t="s">
        <v>56</v>
      </c>
      <c r="AH44" t="s">
        <v>57</v>
      </c>
      <c r="AI44">
        <v>1</v>
      </c>
    </row>
    <row r="45" spans="1:35">
      <c r="A45" t="s">
        <v>41</v>
      </c>
      <c r="B45" t="s">
        <v>42</v>
      </c>
      <c r="C45" t="s">
        <v>43</v>
      </c>
      <c r="D45" t="s">
        <v>149</v>
      </c>
      <c r="E45" t="s">
        <v>264</v>
      </c>
      <c r="F45" t="s">
        <v>345</v>
      </c>
      <c r="G45" t="s">
        <v>46</v>
      </c>
      <c r="H45" t="s">
        <v>47</v>
      </c>
      <c r="I45" t="s">
        <v>455</v>
      </c>
      <c r="J45" t="s">
        <v>152</v>
      </c>
      <c r="K45" t="s">
        <v>153</v>
      </c>
      <c r="L45" t="s">
        <v>513</v>
      </c>
      <c r="M45" t="s">
        <v>637</v>
      </c>
      <c r="N45">
        <v>7177</v>
      </c>
      <c r="O45">
        <v>44</v>
      </c>
      <c r="P45" t="s">
        <v>517</v>
      </c>
      <c r="Q45" s="9">
        <v>850008486</v>
      </c>
      <c r="R45" s="9">
        <v>850008486</v>
      </c>
      <c r="S45" s="9">
        <v>447777762</v>
      </c>
      <c r="T45" s="9">
        <v>447777762</v>
      </c>
      <c r="U45" s="9">
        <v>402230724</v>
      </c>
      <c r="V45" s="9">
        <v>447777762</v>
      </c>
      <c r="W45" s="9">
        <v>0</v>
      </c>
      <c r="X45" s="9">
        <v>402230724</v>
      </c>
      <c r="Y45" s="9">
        <v>0</v>
      </c>
      <c r="Z45" s="9">
        <v>417777762</v>
      </c>
      <c r="AA45" s="9">
        <v>30000000</v>
      </c>
      <c r="AB45" s="9" t="s">
        <v>54</v>
      </c>
      <c r="AC45" s="9" t="s">
        <v>55</v>
      </c>
      <c r="AD45" s="9" t="s">
        <v>56</v>
      </c>
      <c r="AE45" s="9" t="s">
        <v>56</v>
      </c>
      <c r="AF45" t="s">
        <v>56</v>
      </c>
      <c r="AG45" t="s">
        <v>56</v>
      </c>
      <c r="AH45" t="s">
        <v>57</v>
      </c>
      <c r="AI45">
        <v>1</v>
      </c>
    </row>
    <row r="46" spans="1:35">
      <c r="A46" t="s">
        <v>41</v>
      </c>
      <c r="B46" t="s">
        <v>42</v>
      </c>
      <c r="C46" t="s">
        <v>43</v>
      </c>
      <c r="D46" t="s">
        <v>149</v>
      </c>
      <c r="E46" t="s">
        <v>350</v>
      </c>
      <c r="F46" t="s">
        <v>350</v>
      </c>
      <c r="G46" t="s">
        <v>46</v>
      </c>
      <c r="H46" t="s">
        <v>47</v>
      </c>
      <c r="I46" t="s">
        <v>455</v>
      </c>
      <c r="J46" t="s">
        <v>152</v>
      </c>
      <c r="K46" t="s">
        <v>351</v>
      </c>
      <c r="L46" t="s">
        <v>518</v>
      </c>
      <c r="M46" t="s">
        <v>638</v>
      </c>
      <c r="N46">
        <v>7178</v>
      </c>
      <c r="O46">
        <v>45</v>
      </c>
      <c r="P46" t="s">
        <v>639</v>
      </c>
      <c r="Q46" s="9">
        <v>169612429</v>
      </c>
      <c r="R46" s="9">
        <v>169612429</v>
      </c>
      <c r="S46" s="9">
        <v>163494271</v>
      </c>
      <c r="T46" s="9">
        <v>163494271</v>
      </c>
      <c r="U46" s="9">
        <v>6118158</v>
      </c>
      <c r="V46" s="9">
        <v>163494271</v>
      </c>
      <c r="W46" s="9">
        <v>0</v>
      </c>
      <c r="X46" s="9">
        <v>6118158</v>
      </c>
      <c r="Y46" s="9">
        <v>0</v>
      </c>
      <c r="Z46" s="9">
        <v>163494271</v>
      </c>
      <c r="AA46" s="9">
        <v>0</v>
      </c>
      <c r="AB46" s="9" t="s">
        <v>54</v>
      </c>
      <c r="AC46" s="9" t="s">
        <v>55</v>
      </c>
      <c r="AD46" s="9" t="s">
        <v>56</v>
      </c>
      <c r="AE46" s="9" t="s">
        <v>56</v>
      </c>
      <c r="AF46" t="s">
        <v>56</v>
      </c>
      <c r="AG46" t="s">
        <v>56</v>
      </c>
      <c r="AH46" t="s">
        <v>57</v>
      </c>
      <c r="AI46">
        <v>1</v>
      </c>
    </row>
    <row r="47" spans="1:35">
      <c r="A47" t="s">
        <v>41</v>
      </c>
      <c r="B47" t="s">
        <v>42</v>
      </c>
      <c r="C47" t="s">
        <v>43</v>
      </c>
      <c r="D47" t="s">
        <v>149</v>
      </c>
      <c r="E47" t="s">
        <v>350</v>
      </c>
      <c r="F47" t="s">
        <v>357</v>
      </c>
      <c r="G47" t="s">
        <v>46</v>
      </c>
      <c r="H47" t="s">
        <v>47</v>
      </c>
      <c r="I47" t="s">
        <v>455</v>
      </c>
      <c r="J47" t="s">
        <v>152</v>
      </c>
      <c r="K47" t="s">
        <v>351</v>
      </c>
      <c r="L47" t="s">
        <v>521</v>
      </c>
      <c r="M47" t="s">
        <v>640</v>
      </c>
      <c r="N47">
        <v>7179</v>
      </c>
      <c r="O47">
        <v>46</v>
      </c>
      <c r="P47" t="s">
        <v>523</v>
      </c>
      <c r="Q47" s="9">
        <v>162184145</v>
      </c>
      <c r="R47" s="9">
        <v>162184145</v>
      </c>
      <c r="S47" s="9">
        <v>137962802</v>
      </c>
      <c r="T47" s="9">
        <v>137962802</v>
      </c>
      <c r="U47" s="9">
        <v>24221343</v>
      </c>
      <c r="V47" s="9">
        <v>137962802</v>
      </c>
      <c r="W47" s="9">
        <v>0</v>
      </c>
      <c r="X47" s="9">
        <v>24221343</v>
      </c>
      <c r="Y47" s="9">
        <v>0</v>
      </c>
      <c r="Z47" s="9">
        <v>137962802</v>
      </c>
      <c r="AA47" s="9">
        <v>0</v>
      </c>
      <c r="AB47" s="9" t="s">
        <v>54</v>
      </c>
      <c r="AC47" s="9" t="s">
        <v>55</v>
      </c>
      <c r="AD47" s="9" t="s">
        <v>56</v>
      </c>
      <c r="AE47" s="9" t="s">
        <v>56</v>
      </c>
      <c r="AF47" t="s">
        <v>56</v>
      </c>
      <c r="AG47" t="s">
        <v>56</v>
      </c>
      <c r="AH47" t="s">
        <v>57</v>
      </c>
      <c r="AI47">
        <v>1</v>
      </c>
    </row>
    <row r="48" spans="1:35">
      <c r="A48" t="s">
        <v>41</v>
      </c>
      <c r="B48" t="s">
        <v>42</v>
      </c>
      <c r="C48" t="s">
        <v>43</v>
      </c>
      <c r="D48" t="s">
        <v>418</v>
      </c>
      <c r="E48" t="s">
        <v>264</v>
      </c>
      <c r="F48" t="s">
        <v>321</v>
      </c>
      <c r="G48" t="s">
        <v>46</v>
      </c>
      <c r="H48" t="s">
        <v>47</v>
      </c>
      <c r="I48" t="s">
        <v>455</v>
      </c>
      <c r="J48" t="s">
        <v>152</v>
      </c>
      <c r="K48" t="s">
        <v>153</v>
      </c>
      <c r="L48" t="s">
        <v>496</v>
      </c>
      <c r="M48" t="s">
        <v>627</v>
      </c>
      <c r="N48">
        <v>7180</v>
      </c>
      <c r="O48">
        <v>47</v>
      </c>
      <c r="P48" t="s">
        <v>641</v>
      </c>
      <c r="Q48" s="9">
        <v>100563161</v>
      </c>
      <c r="R48" s="9">
        <v>100563161</v>
      </c>
      <c r="S48" s="9">
        <v>100290626</v>
      </c>
      <c r="T48" s="9">
        <v>100290626</v>
      </c>
      <c r="U48" s="9">
        <v>272535</v>
      </c>
      <c r="V48" s="9">
        <v>100290626</v>
      </c>
      <c r="W48" s="9">
        <v>0</v>
      </c>
      <c r="X48" s="9">
        <v>272535</v>
      </c>
      <c r="Y48" s="9">
        <v>0</v>
      </c>
      <c r="Z48" s="9">
        <v>100290626</v>
      </c>
      <c r="AA48" s="9">
        <v>0</v>
      </c>
      <c r="AB48" s="9" t="s">
        <v>54</v>
      </c>
      <c r="AC48" s="9" t="s">
        <v>55</v>
      </c>
      <c r="AD48" s="9" t="s">
        <v>56</v>
      </c>
      <c r="AE48" s="9" t="s">
        <v>56</v>
      </c>
      <c r="AF48" t="s">
        <v>56</v>
      </c>
      <c r="AG48" t="s">
        <v>56</v>
      </c>
      <c r="AH48" t="s">
        <v>57</v>
      </c>
      <c r="AI48">
        <v>1</v>
      </c>
    </row>
    <row r="49" spans="1:35">
      <c r="A49" t="s">
        <v>41</v>
      </c>
      <c r="B49" t="s">
        <v>42</v>
      </c>
      <c r="C49" t="s">
        <v>43</v>
      </c>
      <c r="D49" t="s">
        <v>418</v>
      </c>
      <c r="E49" t="s">
        <v>264</v>
      </c>
      <c r="F49" t="s">
        <v>327</v>
      </c>
      <c r="G49" t="s">
        <v>46</v>
      </c>
      <c r="H49" t="s">
        <v>47</v>
      </c>
      <c r="I49" t="s">
        <v>455</v>
      </c>
      <c r="J49" t="s">
        <v>152</v>
      </c>
      <c r="K49" t="s">
        <v>153</v>
      </c>
      <c r="L49" t="s">
        <v>499</v>
      </c>
      <c r="M49" t="s">
        <v>629</v>
      </c>
      <c r="N49">
        <v>7181</v>
      </c>
      <c r="O49">
        <v>48</v>
      </c>
      <c r="P49" t="s">
        <v>642</v>
      </c>
      <c r="Q49" s="9">
        <v>68682525</v>
      </c>
      <c r="R49" s="9">
        <v>68682525</v>
      </c>
      <c r="S49" s="9">
        <v>67865952</v>
      </c>
      <c r="T49" s="9">
        <v>67865952</v>
      </c>
      <c r="U49" s="9">
        <v>816573</v>
      </c>
      <c r="V49" s="9">
        <v>67865952</v>
      </c>
      <c r="W49" s="9">
        <v>0</v>
      </c>
      <c r="X49" s="9">
        <v>816573</v>
      </c>
      <c r="Y49" s="9">
        <v>0</v>
      </c>
      <c r="Z49" s="9">
        <v>67865952</v>
      </c>
      <c r="AA49" s="9">
        <v>0</v>
      </c>
      <c r="AB49" s="9" t="s">
        <v>54</v>
      </c>
      <c r="AC49" s="9" t="s">
        <v>55</v>
      </c>
      <c r="AD49" s="9" t="s">
        <v>56</v>
      </c>
      <c r="AE49" s="9" t="s">
        <v>56</v>
      </c>
      <c r="AF49" t="s">
        <v>56</v>
      </c>
      <c r="AG49" t="s">
        <v>56</v>
      </c>
      <c r="AH49" t="s">
        <v>57</v>
      </c>
      <c r="AI49">
        <v>1</v>
      </c>
    </row>
    <row r="50" spans="1:35">
      <c r="A50" t="s">
        <v>41</v>
      </c>
      <c r="B50" t="s">
        <v>42</v>
      </c>
      <c r="C50" t="s">
        <v>43</v>
      </c>
      <c r="D50" t="s">
        <v>418</v>
      </c>
      <c r="E50" t="s">
        <v>264</v>
      </c>
      <c r="F50" t="s">
        <v>333</v>
      </c>
      <c r="G50" t="s">
        <v>46</v>
      </c>
      <c r="H50" t="s">
        <v>47</v>
      </c>
      <c r="I50" t="s">
        <v>455</v>
      </c>
      <c r="J50" t="s">
        <v>152</v>
      </c>
      <c r="K50" t="s">
        <v>153</v>
      </c>
      <c r="L50" t="s">
        <v>502</v>
      </c>
      <c r="M50" t="s">
        <v>630</v>
      </c>
      <c r="N50">
        <v>7182</v>
      </c>
      <c r="O50">
        <v>49</v>
      </c>
      <c r="P50" t="s">
        <v>643</v>
      </c>
      <c r="Q50" s="9">
        <v>133213414</v>
      </c>
      <c r="R50" s="9">
        <v>133213414</v>
      </c>
      <c r="S50" s="9">
        <v>132222553</v>
      </c>
      <c r="T50" s="9">
        <v>132222553</v>
      </c>
      <c r="U50" s="9">
        <v>990861</v>
      </c>
      <c r="V50" s="9">
        <v>132222553</v>
      </c>
      <c r="W50" s="9">
        <v>0</v>
      </c>
      <c r="X50" s="9">
        <v>990861</v>
      </c>
      <c r="Y50" s="9">
        <v>0</v>
      </c>
      <c r="Z50" s="9">
        <v>132222553</v>
      </c>
      <c r="AA50" s="9">
        <v>0</v>
      </c>
      <c r="AB50" s="9" t="s">
        <v>54</v>
      </c>
      <c r="AC50" s="9" t="s">
        <v>55</v>
      </c>
      <c r="AD50" s="9" t="s">
        <v>56</v>
      </c>
      <c r="AE50" s="9" t="s">
        <v>56</v>
      </c>
      <c r="AF50" t="s">
        <v>56</v>
      </c>
      <c r="AG50" t="s">
        <v>56</v>
      </c>
      <c r="AH50" t="s">
        <v>57</v>
      </c>
      <c r="AI50">
        <v>1</v>
      </c>
    </row>
    <row r="51" spans="1:35">
      <c r="A51" t="s">
        <v>41</v>
      </c>
      <c r="B51" t="s">
        <v>42</v>
      </c>
      <c r="C51" t="s">
        <v>43</v>
      </c>
      <c r="D51" t="s">
        <v>418</v>
      </c>
      <c r="E51" t="s">
        <v>264</v>
      </c>
      <c r="F51" t="s">
        <v>333</v>
      </c>
      <c r="G51" t="s">
        <v>46</v>
      </c>
      <c r="H51" t="s">
        <v>47</v>
      </c>
      <c r="I51" t="s">
        <v>455</v>
      </c>
      <c r="J51" t="s">
        <v>152</v>
      </c>
      <c r="K51" t="s">
        <v>153</v>
      </c>
      <c r="L51" t="s">
        <v>502</v>
      </c>
      <c r="M51" t="s">
        <v>632</v>
      </c>
      <c r="N51">
        <v>7183</v>
      </c>
      <c r="O51">
        <v>50</v>
      </c>
      <c r="P51" t="s">
        <v>644</v>
      </c>
      <c r="Q51" s="9">
        <v>39400000</v>
      </c>
      <c r="R51" s="9">
        <v>39400000</v>
      </c>
      <c r="S51" s="9">
        <v>39400000</v>
      </c>
      <c r="T51" s="9">
        <v>39400000</v>
      </c>
      <c r="U51" s="9">
        <v>0</v>
      </c>
      <c r="V51" s="9">
        <v>39400000</v>
      </c>
      <c r="W51" s="9">
        <v>0</v>
      </c>
      <c r="X51" s="9">
        <v>0</v>
      </c>
      <c r="Y51" s="9">
        <v>0</v>
      </c>
      <c r="Z51" s="9">
        <v>39400000</v>
      </c>
      <c r="AA51" s="9">
        <v>0</v>
      </c>
      <c r="AB51" s="9" t="s">
        <v>54</v>
      </c>
      <c r="AC51" s="9" t="s">
        <v>55</v>
      </c>
      <c r="AD51" s="9" t="s">
        <v>56</v>
      </c>
      <c r="AE51" s="9" t="s">
        <v>56</v>
      </c>
      <c r="AF51" t="s">
        <v>56</v>
      </c>
      <c r="AG51" t="s">
        <v>56</v>
      </c>
      <c r="AH51" t="s">
        <v>57</v>
      </c>
      <c r="AI51">
        <v>1</v>
      </c>
    </row>
    <row r="52" spans="1:35">
      <c r="A52" t="s">
        <v>41</v>
      </c>
      <c r="B52" t="s">
        <v>42</v>
      </c>
      <c r="C52" t="s">
        <v>43</v>
      </c>
      <c r="D52" t="s">
        <v>418</v>
      </c>
      <c r="E52" t="s">
        <v>264</v>
      </c>
      <c r="F52" t="s">
        <v>337</v>
      </c>
      <c r="G52" t="s">
        <v>46</v>
      </c>
      <c r="H52" t="s">
        <v>47</v>
      </c>
      <c r="I52" t="s">
        <v>455</v>
      </c>
      <c r="J52" t="s">
        <v>152</v>
      </c>
      <c r="K52" t="s">
        <v>153</v>
      </c>
      <c r="L52" t="s">
        <v>507</v>
      </c>
      <c r="M52" t="s">
        <v>634</v>
      </c>
      <c r="N52">
        <v>7184</v>
      </c>
      <c r="O52">
        <v>51</v>
      </c>
      <c r="P52" t="s">
        <v>645</v>
      </c>
      <c r="Q52" s="9">
        <v>34475000</v>
      </c>
      <c r="R52" s="9">
        <v>34475000</v>
      </c>
      <c r="S52" s="9">
        <v>34475000</v>
      </c>
      <c r="T52" s="9">
        <v>34475000</v>
      </c>
      <c r="U52" s="9">
        <v>0</v>
      </c>
      <c r="V52" s="9">
        <v>34475000</v>
      </c>
      <c r="W52" s="9">
        <v>0</v>
      </c>
      <c r="X52" s="9">
        <v>0</v>
      </c>
      <c r="Y52" s="9">
        <v>0</v>
      </c>
      <c r="Z52" s="9">
        <v>34475000</v>
      </c>
      <c r="AA52" s="9">
        <v>0</v>
      </c>
      <c r="AB52" s="9" t="s">
        <v>54</v>
      </c>
      <c r="AC52" s="9" t="s">
        <v>55</v>
      </c>
      <c r="AD52" s="9" t="s">
        <v>56</v>
      </c>
      <c r="AE52" s="9" t="s">
        <v>56</v>
      </c>
      <c r="AF52" t="s">
        <v>56</v>
      </c>
      <c r="AG52" t="s">
        <v>56</v>
      </c>
      <c r="AH52" t="s">
        <v>57</v>
      </c>
      <c r="AI52">
        <v>1</v>
      </c>
    </row>
    <row r="53" spans="1:35">
      <c r="A53" t="s">
        <v>41</v>
      </c>
      <c r="B53" t="s">
        <v>42</v>
      </c>
      <c r="C53" t="s">
        <v>43</v>
      </c>
      <c r="D53" t="s">
        <v>418</v>
      </c>
      <c r="E53" t="s">
        <v>264</v>
      </c>
      <c r="F53" t="s">
        <v>341</v>
      </c>
      <c r="G53" t="s">
        <v>46</v>
      </c>
      <c r="H53" t="s">
        <v>47</v>
      </c>
      <c r="I53" t="s">
        <v>455</v>
      </c>
      <c r="J53" t="s">
        <v>152</v>
      </c>
      <c r="K53" t="s">
        <v>153</v>
      </c>
      <c r="L53" t="s">
        <v>510</v>
      </c>
      <c r="M53" t="s">
        <v>636</v>
      </c>
      <c r="N53">
        <v>7185</v>
      </c>
      <c r="O53">
        <v>52</v>
      </c>
      <c r="P53" t="s">
        <v>646</v>
      </c>
      <c r="Q53" s="9">
        <v>69263201</v>
      </c>
      <c r="R53" s="9">
        <v>69263201</v>
      </c>
      <c r="S53" s="9">
        <v>68439724</v>
      </c>
      <c r="T53" s="9">
        <v>68439724</v>
      </c>
      <c r="U53" s="9">
        <v>823477</v>
      </c>
      <c r="V53" s="9">
        <v>68439724</v>
      </c>
      <c r="W53" s="9">
        <v>0</v>
      </c>
      <c r="X53" s="9">
        <v>823477</v>
      </c>
      <c r="Y53" s="9">
        <v>0</v>
      </c>
      <c r="Z53" s="9">
        <v>68439724</v>
      </c>
      <c r="AA53" s="9">
        <v>0</v>
      </c>
      <c r="AB53" s="9" t="s">
        <v>54</v>
      </c>
      <c r="AC53" s="9" t="s">
        <v>55</v>
      </c>
      <c r="AD53" s="9" t="s">
        <v>56</v>
      </c>
      <c r="AE53" s="9" t="s">
        <v>56</v>
      </c>
      <c r="AF53" t="s">
        <v>56</v>
      </c>
      <c r="AG53" t="s">
        <v>56</v>
      </c>
      <c r="AH53" t="s">
        <v>57</v>
      </c>
      <c r="AI53">
        <v>1</v>
      </c>
    </row>
    <row r="54" spans="1:35">
      <c r="A54" t="s">
        <v>41</v>
      </c>
      <c r="B54" t="s">
        <v>42</v>
      </c>
      <c r="C54" t="s">
        <v>43</v>
      </c>
      <c r="D54" t="s">
        <v>418</v>
      </c>
      <c r="E54" t="s">
        <v>264</v>
      </c>
      <c r="F54" t="s">
        <v>345</v>
      </c>
      <c r="G54" t="s">
        <v>46</v>
      </c>
      <c r="H54" t="s">
        <v>47</v>
      </c>
      <c r="I54" t="s">
        <v>455</v>
      </c>
      <c r="J54" t="s">
        <v>152</v>
      </c>
      <c r="K54" t="s">
        <v>153</v>
      </c>
      <c r="L54" t="s">
        <v>513</v>
      </c>
      <c r="M54" t="s">
        <v>637</v>
      </c>
      <c r="N54">
        <v>7186</v>
      </c>
      <c r="O54">
        <v>53</v>
      </c>
      <c r="P54" t="s">
        <v>647</v>
      </c>
      <c r="Q54" s="9">
        <v>37313045</v>
      </c>
      <c r="R54" s="9">
        <v>37313045</v>
      </c>
      <c r="S54" s="9">
        <v>36869428</v>
      </c>
      <c r="T54" s="9">
        <v>36869428</v>
      </c>
      <c r="U54" s="9">
        <v>443617</v>
      </c>
      <c r="V54" s="9">
        <v>36869428</v>
      </c>
      <c r="W54" s="9">
        <v>0</v>
      </c>
      <c r="X54" s="9">
        <v>443617</v>
      </c>
      <c r="Y54" s="9">
        <v>0</v>
      </c>
      <c r="Z54" s="9">
        <v>36869428</v>
      </c>
      <c r="AA54" s="9">
        <v>0</v>
      </c>
      <c r="AB54" s="9" t="s">
        <v>54</v>
      </c>
      <c r="AC54" s="9" t="s">
        <v>55</v>
      </c>
      <c r="AD54" s="9" t="s">
        <v>56</v>
      </c>
      <c r="AE54" s="9" t="s">
        <v>56</v>
      </c>
      <c r="AF54" t="s">
        <v>56</v>
      </c>
      <c r="AG54" t="s">
        <v>56</v>
      </c>
      <c r="AH54" t="s">
        <v>57</v>
      </c>
      <c r="AI54">
        <v>1</v>
      </c>
    </row>
    <row r="55" spans="1:35">
      <c r="A55" t="s">
        <v>41</v>
      </c>
      <c r="B55" t="s">
        <v>42</v>
      </c>
      <c r="C55" t="s">
        <v>43</v>
      </c>
      <c r="D55" t="s">
        <v>418</v>
      </c>
      <c r="E55" t="s">
        <v>350</v>
      </c>
      <c r="F55" t="s">
        <v>350</v>
      </c>
      <c r="G55" t="s">
        <v>46</v>
      </c>
      <c r="H55" t="s">
        <v>47</v>
      </c>
      <c r="I55" t="s">
        <v>455</v>
      </c>
      <c r="J55" t="s">
        <v>152</v>
      </c>
      <c r="K55" t="s">
        <v>351</v>
      </c>
      <c r="L55" t="s">
        <v>518</v>
      </c>
      <c r="M55" t="s">
        <v>648</v>
      </c>
      <c r="N55">
        <v>7187</v>
      </c>
      <c r="O55">
        <v>54</v>
      </c>
      <c r="P55" t="s">
        <v>649</v>
      </c>
      <c r="Q55" s="9">
        <v>19841714</v>
      </c>
      <c r="R55" s="9">
        <v>19841714</v>
      </c>
      <c r="S55" s="9">
        <v>19605815</v>
      </c>
      <c r="T55" s="9">
        <v>19605815</v>
      </c>
      <c r="U55" s="9">
        <v>235899</v>
      </c>
      <c r="V55" s="9">
        <v>19605815</v>
      </c>
      <c r="W55" s="9">
        <v>0</v>
      </c>
      <c r="X55" s="9">
        <v>235899</v>
      </c>
      <c r="Y55" s="9">
        <v>0</v>
      </c>
      <c r="Z55" s="9">
        <v>19605815</v>
      </c>
      <c r="AA55" s="9">
        <v>0</v>
      </c>
      <c r="AB55" s="9" t="s">
        <v>54</v>
      </c>
      <c r="AC55" s="9" t="s">
        <v>55</v>
      </c>
      <c r="AD55" s="9" t="s">
        <v>56</v>
      </c>
      <c r="AE55" s="9" t="s">
        <v>56</v>
      </c>
      <c r="AF55" t="s">
        <v>56</v>
      </c>
      <c r="AG55" t="s">
        <v>56</v>
      </c>
      <c r="AH55" t="s">
        <v>57</v>
      </c>
      <c r="AI55">
        <v>1</v>
      </c>
    </row>
    <row r="56" spans="1:35">
      <c r="A56" t="s">
        <v>41</v>
      </c>
      <c r="B56" t="s">
        <v>42</v>
      </c>
      <c r="C56" t="s">
        <v>43</v>
      </c>
      <c r="D56" t="s">
        <v>418</v>
      </c>
      <c r="E56" t="s">
        <v>350</v>
      </c>
      <c r="F56" t="s">
        <v>357</v>
      </c>
      <c r="G56" t="s">
        <v>46</v>
      </c>
      <c r="H56" t="s">
        <v>47</v>
      </c>
      <c r="I56" t="s">
        <v>455</v>
      </c>
      <c r="J56" t="s">
        <v>152</v>
      </c>
      <c r="K56" t="s">
        <v>351</v>
      </c>
      <c r="L56" t="s">
        <v>521</v>
      </c>
      <c r="M56" t="s">
        <v>640</v>
      </c>
      <c r="N56">
        <v>7188</v>
      </c>
      <c r="O56">
        <v>55</v>
      </c>
      <c r="P56" t="s">
        <v>650</v>
      </c>
      <c r="Q56" s="9">
        <v>66000000</v>
      </c>
      <c r="R56" s="9">
        <v>66000000</v>
      </c>
      <c r="S56" s="9">
        <v>65215320</v>
      </c>
      <c r="T56" s="9">
        <v>65215320</v>
      </c>
      <c r="U56" s="9">
        <v>784680</v>
      </c>
      <c r="V56" s="9">
        <v>65215320</v>
      </c>
      <c r="W56" s="9">
        <v>0</v>
      </c>
      <c r="X56" s="9">
        <v>784680</v>
      </c>
      <c r="Y56" s="9">
        <v>0</v>
      </c>
      <c r="Z56" s="9">
        <v>65215320</v>
      </c>
      <c r="AA56" s="9">
        <v>0</v>
      </c>
      <c r="AB56" s="9" t="s">
        <v>54</v>
      </c>
      <c r="AC56" s="9" t="s">
        <v>55</v>
      </c>
      <c r="AD56" s="9" t="s">
        <v>56</v>
      </c>
      <c r="AE56" s="9" t="s">
        <v>56</v>
      </c>
      <c r="AF56" t="s">
        <v>56</v>
      </c>
      <c r="AG56" t="s">
        <v>56</v>
      </c>
      <c r="AH56" t="s">
        <v>57</v>
      </c>
      <c r="AI56">
        <v>1</v>
      </c>
    </row>
    <row r="57" spans="1:35" hidden="1">
      <c r="A57" t="s">
        <v>41</v>
      </c>
      <c r="B57" t="s">
        <v>42</v>
      </c>
      <c r="C57" t="s">
        <v>386</v>
      </c>
      <c r="D57" t="s">
        <v>149</v>
      </c>
      <c r="E57" t="s">
        <v>264</v>
      </c>
      <c r="F57" t="s">
        <v>313</v>
      </c>
      <c r="G57" t="s">
        <v>46</v>
      </c>
      <c r="H57" t="s">
        <v>47</v>
      </c>
      <c r="I57" t="s">
        <v>524</v>
      </c>
      <c r="J57" t="s">
        <v>152</v>
      </c>
      <c r="K57" t="s">
        <v>153</v>
      </c>
      <c r="L57" t="s">
        <v>493</v>
      </c>
      <c r="M57" t="s">
        <v>626</v>
      </c>
      <c r="N57">
        <v>7189</v>
      </c>
      <c r="O57">
        <v>56</v>
      </c>
      <c r="P57" t="s">
        <v>525</v>
      </c>
      <c r="Q57" s="9">
        <v>494335221</v>
      </c>
      <c r="R57" s="9">
        <v>494335221</v>
      </c>
      <c r="S57" s="9">
        <v>430178830</v>
      </c>
      <c r="T57" s="9">
        <v>430178830</v>
      </c>
      <c r="U57" s="9">
        <v>64156391</v>
      </c>
      <c r="V57" s="9">
        <v>430178830</v>
      </c>
      <c r="W57" s="9">
        <v>0</v>
      </c>
      <c r="X57" s="9">
        <v>64156391</v>
      </c>
      <c r="Y57" s="9">
        <v>0</v>
      </c>
      <c r="Z57" s="9">
        <v>372532378</v>
      </c>
      <c r="AA57" s="9">
        <v>57646452</v>
      </c>
      <c r="AB57" s="9" t="s">
        <v>54</v>
      </c>
      <c r="AC57" s="9" t="s">
        <v>55</v>
      </c>
      <c r="AD57" s="9" t="s">
        <v>56</v>
      </c>
      <c r="AE57" s="9" t="s">
        <v>56</v>
      </c>
      <c r="AF57" t="s">
        <v>56</v>
      </c>
      <c r="AG57" t="s">
        <v>56</v>
      </c>
      <c r="AH57" t="s">
        <v>57</v>
      </c>
      <c r="AI57">
        <v>1</v>
      </c>
    </row>
    <row r="58" spans="1:35" hidden="1">
      <c r="A58" t="s">
        <v>41</v>
      </c>
      <c r="B58" t="s">
        <v>42</v>
      </c>
      <c r="C58" t="s">
        <v>386</v>
      </c>
      <c r="D58" t="s">
        <v>149</v>
      </c>
      <c r="E58" t="s">
        <v>264</v>
      </c>
      <c r="F58" t="s">
        <v>321</v>
      </c>
      <c r="G58" t="s">
        <v>46</v>
      </c>
      <c r="H58" t="s">
        <v>47</v>
      </c>
      <c r="I58" t="s">
        <v>524</v>
      </c>
      <c r="J58" t="s">
        <v>152</v>
      </c>
      <c r="K58" t="s">
        <v>153</v>
      </c>
      <c r="L58" t="s">
        <v>496</v>
      </c>
      <c r="M58" t="s">
        <v>627</v>
      </c>
      <c r="N58">
        <v>7237</v>
      </c>
      <c r="O58">
        <v>69</v>
      </c>
      <c r="P58" t="s">
        <v>651</v>
      </c>
      <c r="Q58" s="9">
        <v>0</v>
      </c>
      <c r="R58" s="9">
        <v>500000000</v>
      </c>
      <c r="S58" s="9">
        <v>0</v>
      </c>
      <c r="T58" s="9">
        <v>0</v>
      </c>
      <c r="U58" s="9">
        <v>500000000</v>
      </c>
      <c r="V58" s="9">
        <v>0</v>
      </c>
      <c r="W58" s="9">
        <v>0</v>
      </c>
      <c r="X58" s="9">
        <v>500000000</v>
      </c>
      <c r="Y58" s="9">
        <v>0</v>
      </c>
      <c r="Z58" s="9">
        <v>0</v>
      </c>
      <c r="AA58" s="9">
        <v>0</v>
      </c>
      <c r="AB58" s="9" t="s">
        <v>54</v>
      </c>
      <c r="AC58" s="9" t="s">
        <v>55</v>
      </c>
      <c r="AD58" s="9" t="s">
        <v>56</v>
      </c>
      <c r="AE58" s="9" t="s">
        <v>56</v>
      </c>
      <c r="AF58" t="s">
        <v>56</v>
      </c>
      <c r="AG58" t="s">
        <v>56</v>
      </c>
      <c r="AH58" t="s">
        <v>57</v>
      </c>
      <c r="AI58">
        <v>1</v>
      </c>
    </row>
    <row r="59" spans="1:35" hidden="1">
      <c r="A59" t="s">
        <v>41</v>
      </c>
      <c r="B59" t="s">
        <v>42</v>
      </c>
      <c r="C59" t="s">
        <v>386</v>
      </c>
      <c r="D59" t="s">
        <v>149</v>
      </c>
      <c r="E59" t="s">
        <v>264</v>
      </c>
      <c r="F59" t="s">
        <v>327</v>
      </c>
      <c r="G59" t="s">
        <v>46</v>
      </c>
      <c r="H59" t="s">
        <v>47</v>
      </c>
      <c r="I59" t="s">
        <v>524</v>
      </c>
      <c r="J59" t="s">
        <v>152</v>
      </c>
      <c r="K59" t="s">
        <v>153</v>
      </c>
      <c r="L59" t="s">
        <v>499</v>
      </c>
      <c r="M59" t="s">
        <v>652</v>
      </c>
      <c r="N59">
        <v>7233</v>
      </c>
      <c r="O59">
        <v>67</v>
      </c>
      <c r="P59" t="s">
        <v>526</v>
      </c>
      <c r="Q59" s="9">
        <v>0</v>
      </c>
      <c r="R59" s="9">
        <v>185000000</v>
      </c>
      <c r="S59" s="9">
        <v>0</v>
      </c>
      <c r="T59" s="9">
        <v>0</v>
      </c>
      <c r="U59" s="9">
        <v>185000000</v>
      </c>
      <c r="V59" s="9">
        <v>0</v>
      </c>
      <c r="W59" s="9">
        <v>0</v>
      </c>
      <c r="X59" s="9">
        <v>185000000</v>
      </c>
      <c r="Y59" s="9">
        <v>0</v>
      </c>
      <c r="Z59" s="9">
        <v>0</v>
      </c>
      <c r="AA59" s="9">
        <v>0</v>
      </c>
      <c r="AB59" s="9" t="s">
        <v>54</v>
      </c>
      <c r="AC59" s="9" t="s">
        <v>55</v>
      </c>
      <c r="AD59" s="9" t="s">
        <v>56</v>
      </c>
      <c r="AE59" s="9" t="s">
        <v>56</v>
      </c>
      <c r="AF59" t="s">
        <v>56</v>
      </c>
      <c r="AG59" t="s">
        <v>56</v>
      </c>
      <c r="AH59" t="s">
        <v>57</v>
      </c>
      <c r="AI59">
        <v>1</v>
      </c>
    </row>
    <row r="60" spans="1:35" hidden="1">
      <c r="A60" t="s">
        <v>41</v>
      </c>
      <c r="B60" t="s">
        <v>42</v>
      </c>
      <c r="C60" t="s">
        <v>386</v>
      </c>
      <c r="D60" t="s">
        <v>149</v>
      </c>
      <c r="E60" t="s">
        <v>264</v>
      </c>
      <c r="F60" t="s">
        <v>333</v>
      </c>
      <c r="G60" t="s">
        <v>46</v>
      </c>
      <c r="H60" t="s">
        <v>47</v>
      </c>
      <c r="I60" t="s">
        <v>524</v>
      </c>
      <c r="J60" t="s">
        <v>152</v>
      </c>
      <c r="K60" t="s">
        <v>153</v>
      </c>
      <c r="L60" t="s">
        <v>502</v>
      </c>
      <c r="M60" t="s">
        <v>630</v>
      </c>
      <c r="N60">
        <v>7190</v>
      </c>
      <c r="O60">
        <v>57</v>
      </c>
      <c r="P60" t="s">
        <v>653</v>
      </c>
      <c r="Q60" s="9">
        <v>3120000</v>
      </c>
      <c r="R60" s="9">
        <v>3120000</v>
      </c>
      <c r="S60" s="9">
        <v>0</v>
      </c>
      <c r="T60" s="9">
        <v>0</v>
      </c>
      <c r="U60" s="9">
        <v>3120000</v>
      </c>
      <c r="V60" s="9">
        <v>0</v>
      </c>
      <c r="W60" s="9">
        <v>0</v>
      </c>
      <c r="X60" s="9">
        <v>3120000</v>
      </c>
      <c r="Y60" s="9">
        <v>0</v>
      </c>
      <c r="Z60" s="9">
        <v>0</v>
      </c>
      <c r="AA60" s="9">
        <v>0</v>
      </c>
      <c r="AB60" s="9" t="s">
        <v>54</v>
      </c>
      <c r="AC60" s="9" t="s">
        <v>55</v>
      </c>
      <c r="AD60" s="9" t="s">
        <v>56</v>
      </c>
      <c r="AE60" s="9" t="s">
        <v>56</v>
      </c>
      <c r="AF60" t="s">
        <v>56</v>
      </c>
      <c r="AG60" t="s">
        <v>56</v>
      </c>
      <c r="AH60" t="s">
        <v>57</v>
      </c>
      <c r="AI60">
        <v>1</v>
      </c>
    </row>
    <row r="61" spans="1:35" hidden="1">
      <c r="A61" t="s">
        <v>41</v>
      </c>
      <c r="B61" t="s">
        <v>42</v>
      </c>
      <c r="C61" t="s">
        <v>386</v>
      </c>
      <c r="D61" t="s">
        <v>149</v>
      </c>
      <c r="E61" t="s">
        <v>264</v>
      </c>
      <c r="F61" t="s">
        <v>333</v>
      </c>
      <c r="G61" t="s">
        <v>46</v>
      </c>
      <c r="H61" t="s">
        <v>47</v>
      </c>
      <c r="I61" t="s">
        <v>524</v>
      </c>
      <c r="J61" t="s">
        <v>152</v>
      </c>
      <c r="K61" t="s">
        <v>153</v>
      </c>
      <c r="L61" t="s">
        <v>502</v>
      </c>
      <c r="M61" t="s">
        <v>654</v>
      </c>
      <c r="N61">
        <v>7235</v>
      </c>
      <c r="O61">
        <v>68</v>
      </c>
      <c r="P61" t="s">
        <v>528</v>
      </c>
      <c r="Q61" s="9">
        <v>0</v>
      </c>
      <c r="R61" s="9">
        <v>955000000</v>
      </c>
      <c r="S61" s="9">
        <v>301469573</v>
      </c>
      <c r="T61" s="9">
        <v>301469573</v>
      </c>
      <c r="U61" s="9">
        <v>653530427</v>
      </c>
      <c r="V61" s="9">
        <v>301469573</v>
      </c>
      <c r="W61" s="9">
        <v>0</v>
      </c>
      <c r="X61" s="9">
        <v>653530427</v>
      </c>
      <c r="Y61" s="9">
        <v>0</v>
      </c>
      <c r="Z61" s="9">
        <v>301469573</v>
      </c>
      <c r="AA61" s="9">
        <v>0</v>
      </c>
      <c r="AB61" s="9" t="s">
        <v>54</v>
      </c>
      <c r="AC61" s="9" t="s">
        <v>55</v>
      </c>
      <c r="AD61" s="9" t="s">
        <v>56</v>
      </c>
      <c r="AE61" s="9" t="s">
        <v>56</v>
      </c>
      <c r="AF61" t="s">
        <v>56</v>
      </c>
      <c r="AG61" t="s">
        <v>56</v>
      </c>
      <c r="AH61" t="s">
        <v>57</v>
      </c>
      <c r="AI61">
        <v>1</v>
      </c>
    </row>
    <row r="62" spans="1:35" hidden="1">
      <c r="A62" t="s">
        <v>41</v>
      </c>
      <c r="B62" t="s">
        <v>42</v>
      </c>
      <c r="C62" t="s">
        <v>386</v>
      </c>
      <c r="D62" t="s">
        <v>149</v>
      </c>
      <c r="E62" t="s">
        <v>264</v>
      </c>
      <c r="F62" t="s">
        <v>345</v>
      </c>
      <c r="G62" t="s">
        <v>46</v>
      </c>
      <c r="H62" t="s">
        <v>47</v>
      </c>
      <c r="I62" t="s">
        <v>524</v>
      </c>
      <c r="J62" t="s">
        <v>152</v>
      </c>
      <c r="K62" t="s">
        <v>153</v>
      </c>
      <c r="L62" t="s">
        <v>513</v>
      </c>
      <c r="M62" t="s">
        <v>637</v>
      </c>
      <c r="N62">
        <v>7191</v>
      </c>
      <c r="O62">
        <v>58</v>
      </c>
      <c r="P62" t="s">
        <v>535</v>
      </c>
      <c r="Q62" s="9">
        <v>247167611</v>
      </c>
      <c r="R62" s="9">
        <v>5187167611</v>
      </c>
      <c r="S62" s="9">
        <v>3849575382</v>
      </c>
      <c r="T62" s="9">
        <v>3849575382</v>
      </c>
      <c r="U62" s="9">
        <v>1337592229</v>
      </c>
      <c r="V62" s="9">
        <v>3849575382</v>
      </c>
      <c r="W62" s="9">
        <v>0</v>
      </c>
      <c r="X62" s="9">
        <v>1337592229</v>
      </c>
      <c r="Y62" s="9">
        <v>0</v>
      </c>
      <c r="Z62" s="9">
        <v>3849575382</v>
      </c>
      <c r="AA62" s="9">
        <v>0</v>
      </c>
      <c r="AB62" s="9" t="s">
        <v>54</v>
      </c>
      <c r="AC62" s="9" t="s">
        <v>55</v>
      </c>
      <c r="AD62" s="9" t="s">
        <v>56</v>
      </c>
      <c r="AE62" s="9" t="s">
        <v>56</v>
      </c>
      <c r="AF62" t="s">
        <v>56</v>
      </c>
      <c r="AG62" t="s">
        <v>56</v>
      </c>
      <c r="AH62" t="s">
        <v>57</v>
      </c>
      <c r="AI62">
        <v>1</v>
      </c>
    </row>
    <row r="63" spans="1:35" hidden="1">
      <c r="A63" t="s">
        <v>41</v>
      </c>
      <c r="B63" t="s">
        <v>42</v>
      </c>
      <c r="C63" t="s">
        <v>429</v>
      </c>
      <c r="D63" t="s">
        <v>149</v>
      </c>
      <c r="E63" t="s">
        <v>264</v>
      </c>
      <c r="F63" t="s">
        <v>313</v>
      </c>
      <c r="G63" t="s">
        <v>46</v>
      </c>
      <c r="H63" t="s">
        <v>47</v>
      </c>
      <c r="I63" t="s">
        <v>536</v>
      </c>
      <c r="J63" t="s">
        <v>152</v>
      </c>
      <c r="K63" t="s">
        <v>153</v>
      </c>
      <c r="L63" t="s">
        <v>493</v>
      </c>
      <c r="M63" t="s">
        <v>626</v>
      </c>
      <c r="N63">
        <v>7192</v>
      </c>
      <c r="O63">
        <v>59</v>
      </c>
      <c r="P63" t="s">
        <v>655</v>
      </c>
      <c r="Q63" s="9">
        <v>894561000</v>
      </c>
      <c r="R63" s="9">
        <v>1511355818</v>
      </c>
      <c r="S63" s="9">
        <v>785580304</v>
      </c>
      <c r="T63" s="9">
        <v>785580304</v>
      </c>
      <c r="U63" s="9">
        <v>725775514</v>
      </c>
      <c r="V63" s="9">
        <v>785580304</v>
      </c>
      <c r="W63" s="9">
        <v>0</v>
      </c>
      <c r="X63" s="9">
        <v>725775514</v>
      </c>
      <c r="Y63" s="9">
        <v>0</v>
      </c>
      <c r="Z63" s="9">
        <v>768611334</v>
      </c>
      <c r="AA63" s="9">
        <v>16968970</v>
      </c>
      <c r="AB63" s="9" t="s">
        <v>54</v>
      </c>
      <c r="AC63" s="9" t="s">
        <v>55</v>
      </c>
      <c r="AD63" s="9" t="s">
        <v>56</v>
      </c>
      <c r="AE63" s="9" t="s">
        <v>56</v>
      </c>
      <c r="AF63" t="s">
        <v>56</v>
      </c>
      <c r="AG63" t="s">
        <v>56</v>
      </c>
      <c r="AH63" t="s">
        <v>57</v>
      </c>
      <c r="AI63">
        <v>1</v>
      </c>
    </row>
    <row r="64" spans="1:35" hidden="1">
      <c r="A64" t="s">
        <v>41</v>
      </c>
      <c r="B64" t="s">
        <v>42</v>
      </c>
      <c r="C64" t="s">
        <v>182</v>
      </c>
      <c r="D64" t="s">
        <v>149</v>
      </c>
      <c r="E64" t="s">
        <v>264</v>
      </c>
      <c r="F64" t="s">
        <v>341</v>
      </c>
      <c r="G64" t="s">
        <v>46</v>
      </c>
      <c r="H64" t="s">
        <v>47</v>
      </c>
      <c r="I64" t="s">
        <v>432</v>
      </c>
      <c r="J64" t="s">
        <v>152</v>
      </c>
      <c r="K64" t="s">
        <v>153</v>
      </c>
      <c r="L64" t="s">
        <v>510</v>
      </c>
      <c r="M64" t="s">
        <v>636</v>
      </c>
      <c r="N64">
        <v>7193</v>
      </c>
      <c r="O64">
        <v>60</v>
      </c>
      <c r="P64" t="s">
        <v>538</v>
      </c>
      <c r="Q64" s="9">
        <v>3098353000</v>
      </c>
      <c r="R64" s="9">
        <v>2374776410</v>
      </c>
      <c r="S64" s="9">
        <v>0</v>
      </c>
      <c r="T64" s="9">
        <v>0</v>
      </c>
      <c r="U64" s="9">
        <v>2374776410</v>
      </c>
      <c r="V64" s="9">
        <v>0</v>
      </c>
      <c r="W64" s="9">
        <v>0</v>
      </c>
      <c r="X64" s="9">
        <v>2374776410</v>
      </c>
      <c r="Y64" s="9">
        <v>0</v>
      </c>
      <c r="Z64" s="9">
        <v>0</v>
      </c>
      <c r="AA64" s="9">
        <v>0</v>
      </c>
      <c r="AB64" s="9" t="s">
        <v>54</v>
      </c>
      <c r="AC64" s="9" t="s">
        <v>55</v>
      </c>
      <c r="AD64" s="9" t="s">
        <v>56</v>
      </c>
      <c r="AE64" s="9" t="s">
        <v>56</v>
      </c>
      <c r="AF64" t="s">
        <v>56</v>
      </c>
      <c r="AG64" t="s">
        <v>56</v>
      </c>
      <c r="AH64" t="s">
        <v>57</v>
      </c>
      <c r="AI64">
        <v>1</v>
      </c>
    </row>
    <row r="65" spans="1:35" hidden="1">
      <c r="A65" t="s">
        <v>41</v>
      </c>
      <c r="B65" t="s">
        <v>186</v>
      </c>
      <c r="C65" t="s">
        <v>386</v>
      </c>
      <c r="D65" t="s">
        <v>149</v>
      </c>
      <c r="E65" t="s">
        <v>264</v>
      </c>
      <c r="F65" t="s">
        <v>313</v>
      </c>
      <c r="G65" t="s">
        <v>46</v>
      </c>
      <c r="H65" t="s">
        <v>188</v>
      </c>
      <c r="I65" t="s">
        <v>524</v>
      </c>
      <c r="J65" t="s">
        <v>152</v>
      </c>
      <c r="K65" t="s">
        <v>153</v>
      </c>
      <c r="L65" t="s">
        <v>493</v>
      </c>
      <c r="M65" t="s">
        <v>626</v>
      </c>
      <c r="N65">
        <v>7243</v>
      </c>
      <c r="O65">
        <v>73</v>
      </c>
      <c r="P65" t="s">
        <v>656</v>
      </c>
      <c r="Q65" s="9">
        <v>0</v>
      </c>
      <c r="R65" s="9">
        <v>524644182</v>
      </c>
      <c r="S65" s="9">
        <v>0</v>
      </c>
      <c r="T65" s="9">
        <v>0</v>
      </c>
      <c r="U65" s="9">
        <v>524644182</v>
      </c>
      <c r="V65" s="9">
        <v>0</v>
      </c>
      <c r="W65" s="9">
        <v>0</v>
      </c>
      <c r="X65" s="9">
        <v>524644182</v>
      </c>
      <c r="Y65" s="9">
        <v>0</v>
      </c>
      <c r="Z65" s="9">
        <v>0</v>
      </c>
      <c r="AA65" s="9">
        <v>0</v>
      </c>
      <c r="AB65" s="9" t="s">
        <v>54</v>
      </c>
      <c r="AC65" s="9" t="s">
        <v>55</v>
      </c>
      <c r="AD65" s="9" t="s">
        <v>56</v>
      </c>
      <c r="AE65" s="9" t="s">
        <v>56</v>
      </c>
      <c r="AF65" t="s">
        <v>56</v>
      </c>
      <c r="AG65" t="s">
        <v>56</v>
      </c>
      <c r="AH65" t="s">
        <v>57</v>
      </c>
      <c r="AI65">
        <v>1</v>
      </c>
    </row>
    <row r="66" spans="1:35" hidden="1">
      <c r="A66" t="s">
        <v>41</v>
      </c>
      <c r="B66" t="s">
        <v>186</v>
      </c>
      <c r="C66" t="s">
        <v>386</v>
      </c>
      <c r="D66" t="s">
        <v>149</v>
      </c>
      <c r="E66" t="s">
        <v>264</v>
      </c>
      <c r="F66" t="s">
        <v>327</v>
      </c>
      <c r="G66" t="s">
        <v>46</v>
      </c>
      <c r="H66" t="s">
        <v>188</v>
      </c>
      <c r="I66" t="s">
        <v>524</v>
      </c>
      <c r="J66" t="s">
        <v>152</v>
      </c>
      <c r="K66" t="s">
        <v>153</v>
      </c>
      <c r="L66" t="s">
        <v>499</v>
      </c>
      <c r="M66" t="s">
        <v>652</v>
      </c>
      <c r="N66">
        <v>7239</v>
      </c>
      <c r="O66">
        <v>71</v>
      </c>
      <c r="P66" t="s">
        <v>657</v>
      </c>
      <c r="Q66" s="9">
        <v>0</v>
      </c>
      <c r="R66" s="9">
        <v>329337849</v>
      </c>
      <c r="S66" s="9">
        <v>29337849</v>
      </c>
      <c r="T66" s="9">
        <v>29337849</v>
      </c>
      <c r="U66" s="9">
        <v>300000000</v>
      </c>
      <c r="V66" s="9">
        <v>29337849</v>
      </c>
      <c r="W66" s="9">
        <v>0</v>
      </c>
      <c r="X66" s="9">
        <v>300000000</v>
      </c>
      <c r="Y66" s="9">
        <v>0</v>
      </c>
      <c r="Z66" s="9">
        <v>0</v>
      </c>
      <c r="AA66" s="9">
        <v>29337849</v>
      </c>
      <c r="AB66" s="9" t="s">
        <v>54</v>
      </c>
      <c r="AC66" s="9" t="s">
        <v>55</v>
      </c>
      <c r="AD66" s="9" t="s">
        <v>56</v>
      </c>
      <c r="AE66" s="9" t="s">
        <v>56</v>
      </c>
      <c r="AF66" t="s">
        <v>56</v>
      </c>
      <c r="AG66" t="s">
        <v>56</v>
      </c>
      <c r="AH66" t="s">
        <v>57</v>
      </c>
      <c r="AI66">
        <v>1</v>
      </c>
    </row>
    <row r="67" spans="1:35" hidden="1">
      <c r="A67" t="s">
        <v>41</v>
      </c>
      <c r="B67" t="s">
        <v>186</v>
      </c>
      <c r="C67" t="s">
        <v>386</v>
      </c>
      <c r="D67" t="s">
        <v>149</v>
      </c>
      <c r="E67" t="s">
        <v>264</v>
      </c>
      <c r="F67" t="s">
        <v>333</v>
      </c>
      <c r="G67" t="s">
        <v>46</v>
      </c>
      <c r="H67" t="s">
        <v>188</v>
      </c>
      <c r="I67" t="s">
        <v>524</v>
      </c>
      <c r="J67" t="s">
        <v>152</v>
      </c>
      <c r="K67" t="s">
        <v>153</v>
      </c>
      <c r="L67" t="s">
        <v>502</v>
      </c>
      <c r="M67" t="s">
        <v>630</v>
      </c>
      <c r="N67">
        <v>7244</v>
      </c>
      <c r="O67">
        <v>74</v>
      </c>
      <c r="P67" t="s">
        <v>658</v>
      </c>
      <c r="Q67" s="9">
        <v>0</v>
      </c>
      <c r="R67" s="9">
        <v>12000000</v>
      </c>
      <c r="S67" s="9">
        <v>0</v>
      </c>
      <c r="T67" s="9">
        <v>0</v>
      </c>
      <c r="U67" s="9">
        <v>12000000</v>
      </c>
      <c r="V67" s="9">
        <v>0</v>
      </c>
      <c r="W67" s="9">
        <v>0</v>
      </c>
      <c r="X67" s="9">
        <v>12000000</v>
      </c>
      <c r="Y67" s="9">
        <v>0</v>
      </c>
      <c r="Z67" s="9">
        <v>0</v>
      </c>
      <c r="AA67" s="9">
        <v>0</v>
      </c>
      <c r="AB67" s="9" t="s">
        <v>54</v>
      </c>
      <c r="AC67" s="9" t="s">
        <v>55</v>
      </c>
      <c r="AD67" s="9" t="s">
        <v>56</v>
      </c>
      <c r="AE67" s="9" t="s">
        <v>56</v>
      </c>
      <c r="AF67" t="s">
        <v>56</v>
      </c>
      <c r="AG67" t="s">
        <v>56</v>
      </c>
      <c r="AH67" t="s">
        <v>57</v>
      </c>
      <c r="AI67">
        <v>1</v>
      </c>
    </row>
    <row r="68" spans="1:35" hidden="1">
      <c r="A68" t="s">
        <v>41</v>
      </c>
      <c r="B68" t="s">
        <v>186</v>
      </c>
      <c r="C68" t="s">
        <v>386</v>
      </c>
      <c r="D68" t="s">
        <v>149</v>
      </c>
      <c r="E68" t="s">
        <v>264</v>
      </c>
      <c r="F68" t="s">
        <v>333</v>
      </c>
      <c r="G68" t="s">
        <v>46</v>
      </c>
      <c r="H68" t="s">
        <v>188</v>
      </c>
      <c r="I68" t="s">
        <v>524</v>
      </c>
      <c r="J68" t="s">
        <v>152</v>
      </c>
      <c r="K68" t="s">
        <v>153</v>
      </c>
      <c r="L68" t="s">
        <v>502</v>
      </c>
      <c r="M68" t="s">
        <v>654</v>
      </c>
      <c r="N68">
        <v>7242</v>
      </c>
      <c r="O68">
        <v>72</v>
      </c>
      <c r="P68" t="s">
        <v>659</v>
      </c>
      <c r="Q68" s="9">
        <v>0</v>
      </c>
      <c r="R68" s="9">
        <v>231811601</v>
      </c>
      <c r="S68" s="9">
        <v>231811601</v>
      </c>
      <c r="T68" s="9">
        <v>231811601</v>
      </c>
      <c r="U68" s="9">
        <v>0</v>
      </c>
      <c r="V68" s="9">
        <v>231811601</v>
      </c>
      <c r="W68" s="9">
        <v>0</v>
      </c>
      <c r="X68" s="9">
        <v>0</v>
      </c>
      <c r="Y68" s="9">
        <v>0</v>
      </c>
      <c r="Z68" s="9">
        <v>231811601</v>
      </c>
      <c r="AA68" s="9">
        <v>0</v>
      </c>
      <c r="AB68" s="9" t="s">
        <v>54</v>
      </c>
      <c r="AC68" s="9" t="s">
        <v>55</v>
      </c>
      <c r="AD68" s="9" t="s">
        <v>56</v>
      </c>
      <c r="AE68" s="9" t="s">
        <v>56</v>
      </c>
      <c r="AF68" t="s">
        <v>56</v>
      </c>
      <c r="AG68" t="s">
        <v>56</v>
      </c>
      <c r="AH68" t="s">
        <v>57</v>
      </c>
      <c r="AI68">
        <v>1</v>
      </c>
    </row>
    <row r="69" spans="1:35" hidden="1">
      <c r="A69" t="s">
        <v>41</v>
      </c>
      <c r="B69" t="s">
        <v>186</v>
      </c>
      <c r="C69" t="s">
        <v>386</v>
      </c>
      <c r="D69" t="s">
        <v>149</v>
      </c>
      <c r="E69" t="s">
        <v>264</v>
      </c>
      <c r="F69" t="s">
        <v>337</v>
      </c>
      <c r="G69" t="s">
        <v>46</v>
      </c>
      <c r="H69" t="s">
        <v>188</v>
      </c>
      <c r="I69" t="s">
        <v>524</v>
      </c>
      <c r="J69" t="s">
        <v>152</v>
      </c>
      <c r="K69" t="s">
        <v>153</v>
      </c>
      <c r="L69" t="s">
        <v>507</v>
      </c>
      <c r="M69" t="s">
        <v>634</v>
      </c>
      <c r="N69">
        <v>7246</v>
      </c>
      <c r="O69">
        <v>76</v>
      </c>
      <c r="P69" t="s">
        <v>660</v>
      </c>
      <c r="Q69" s="9">
        <v>0</v>
      </c>
      <c r="R69" s="9">
        <v>34150184</v>
      </c>
      <c r="S69" s="9">
        <v>0</v>
      </c>
      <c r="T69" s="9">
        <v>0</v>
      </c>
      <c r="U69" s="9">
        <v>34150184</v>
      </c>
      <c r="V69" s="9">
        <v>0</v>
      </c>
      <c r="W69" s="9">
        <v>0</v>
      </c>
      <c r="X69" s="9">
        <v>34150184</v>
      </c>
      <c r="Y69" s="9">
        <v>0</v>
      </c>
      <c r="Z69" s="9">
        <v>0</v>
      </c>
      <c r="AA69" s="9">
        <v>0</v>
      </c>
      <c r="AB69" s="9" t="s">
        <v>54</v>
      </c>
      <c r="AC69" s="9" t="s">
        <v>55</v>
      </c>
      <c r="AD69" s="9" t="s">
        <v>56</v>
      </c>
      <c r="AE69" s="9" t="s">
        <v>56</v>
      </c>
      <c r="AF69" t="s">
        <v>56</v>
      </c>
      <c r="AG69" t="s">
        <v>56</v>
      </c>
      <c r="AH69" t="s">
        <v>57</v>
      </c>
      <c r="AI69">
        <v>1</v>
      </c>
    </row>
    <row r="70" spans="1:35" hidden="1">
      <c r="A70" t="s">
        <v>41</v>
      </c>
      <c r="B70" t="s">
        <v>186</v>
      </c>
      <c r="C70" t="s">
        <v>386</v>
      </c>
      <c r="D70" t="s">
        <v>149</v>
      </c>
      <c r="E70" t="s">
        <v>264</v>
      </c>
      <c r="F70" t="s">
        <v>341</v>
      </c>
      <c r="G70" t="s">
        <v>46</v>
      </c>
      <c r="H70" t="s">
        <v>188</v>
      </c>
      <c r="I70" t="s">
        <v>524</v>
      </c>
      <c r="J70" t="s">
        <v>152</v>
      </c>
      <c r="K70" t="s">
        <v>153</v>
      </c>
      <c r="L70" t="s">
        <v>510</v>
      </c>
      <c r="M70" t="s">
        <v>636</v>
      </c>
      <c r="N70">
        <v>7245</v>
      </c>
      <c r="O70">
        <v>75</v>
      </c>
      <c r="P70" t="s">
        <v>661</v>
      </c>
      <c r="Q70" s="9">
        <v>0</v>
      </c>
      <c r="R70" s="9">
        <v>368000000</v>
      </c>
      <c r="S70" s="9">
        <v>171440969</v>
      </c>
      <c r="T70" s="9">
        <v>171440969</v>
      </c>
      <c r="U70" s="9">
        <v>196559031</v>
      </c>
      <c r="V70" s="9">
        <v>171440969</v>
      </c>
      <c r="W70" s="9">
        <v>0</v>
      </c>
      <c r="X70" s="9">
        <v>196559031</v>
      </c>
      <c r="Y70" s="9">
        <v>0</v>
      </c>
      <c r="Z70" s="9">
        <v>46834749</v>
      </c>
      <c r="AA70" s="9">
        <v>124606220</v>
      </c>
      <c r="AB70" s="9" t="s">
        <v>54</v>
      </c>
      <c r="AC70" s="9" t="s">
        <v>55</v>
      </c>
      <c r="AD70" s="9" t="s">
        <v>56</v>
      </c>
      <c r="AE70" s="9" t="s">
        <v>56</v>
      </c>
      <c r="AF70" t="s">
        <v>56</v>
      </c>
      <c r="AG70" t="s">
        <v>56</v>
      </c>
      <c r="AH70" t="s">
        <v>57</v>
      </c>
      <c r="AI70">
        <v>1</v>
      </c>
    </row>
    <row r="71" spans="1:35" hidden="1">
      <c r="A71" t="s">
        <v>41</v>
      </c>
      <c r="B71" t="s">
        <v>186</v>
      </c>
      <c r="C71" t="s">
        <v>386</v>
      </c>
      <c r="D71" t="s">
        <v>149</v>
      </c>
      <c r="E71" t="s">
        <v>264</v>
      </c>
      <c r="F71" t="s">
        <v>345</v>
      </c>
      <c r="G71" t="s">
        <v>46</v>
      </c>
      <c r="H71" t="s">
        <v>188</v>
      </c>
      <c r="I71" t="s">
        <v>524</v>
      </c>
      <c r="J71" t="s">
        <v>152</v>
      </c>
      <c r="K71" t="s">
        <v>153</v>
      </c>
      <c r="L71" t="s">
        <v>513</v>
      </c>
      <c r="M71" t="s">
        <v>662</v>
      </c>
      <c r="N71">
        <v>7238</v>
      </c>
      <c r="O71">
        <v>70</v>
      </c>
      <c r="P71" t="s">
        <v>663</v>
      </c>
      <c r="Q71" s="9">
        <v>0</v>
      </c>
      <c r="R71" s="9">
        <v>903900000</v>
      </c>
      <c r="S71" s="9">
        <v>13500000</v>
      </c>
      <c r="T71" s="9">
        <v>13500000</v>
      </c>
      <c r="U71" s="9">
        <v>890400000</v>
      </c>
      <c r="V71" s="9">
        <v>13500000</v>
      </c>
      <c r="W71" s="9">
        <v>0</v>
      </c>
      <c r="X71" s="9">
        <v>890400000</v>
      </c>
      <c r="Y71" s="9">
        <v>0</v>
      </c>
      <c r="Z71" s="9">
        <v>0</v>
      </c>
      <c r="AA71" s="9">
        <v>13500000</v>
      </c>
      <c r="AB71" s="9" t="s">
        <v>54</v>
      </c>
      <c r="AC71" s="9" t="s">
        <v>55</v>
      </c>
      <c r="AD71" s="9" t="s">
        <v>56</v>
      </c>
      <c r="AE71" s="9" t="s">
        <v>56</v>
      </c>
      <c r="AF71" t="s">
        <v>56</v>
      </c>
      <c r="AG71" t="s">
        <v>56</v>
      </c>
      <c r="AH71" t="s">
        <v>57</v>
      </c>
      <c r="AI71">
        <v>1</v>
      </c>
    </row>
    <row r="72" spans="1:35" hidden="1">
      <c r="A72" t="s">
        <v>41</v>
      </c>
      <c r="B72" t="s">
        <v>186</v>
      </c>
      <c r="C72" t="s">
        <v>429</v>
      </c>
      <c r="D72" t="s">
        <v>149</v>
      </c>
      <c r="E72" t="s">
        <v>264</v>
      </c>
      <c r="F72" t="s">
        <v>313</v>
      </c>
      <c r="G72" t="s">
        <v>46</v>
      </c>
      <c r="H72" t="s">
        <v>188</v>
      </c>
      <c r="I72" t="s">
        <v>536</v>
      </c>
      <c r="J72" t="s">
        <v>152</v>
      </c>
      <c r="K72" t="s">
        <v>153</v>
      </c>
      <c r="L72" t="s">
        <v>493</v>
      </c>
      <c r="M72" t="s">
        <v>626</v>
      </c>
      <c r="N72">
        <v>7230</v>
      </c>
      <c r="O72">
        <v>66</v>
      </c>
      <c r="P72" t="s">
        <v>558</v>
      </c>
      <c r="Q72" s="9">
        <v>0</v>
      </c>
      <c r="R72" s="9">
        <v>39297511</v>
      </c>
      <c r="S72" s="9">
        <v>38999999</v>
      </c>
      <c r="T72" s="9">
        <v>38999999</v>
      </c>
      <c r="U72" s="9">
        <v>297512</v>
      </c>
      <c r="V72" s="9">
        <v>38999999</v>
      </c>
      <c r="W72" s="9">
        <v>0</v>
      </c>
      <c r="X72" s="9">
        <v>297512</v>
      </c>
      <c r="Y72" s="9">
        <v>0</v>
      </c>
      <c r="Z72" s="9">
        <v>38999999</v>
      </c>
      <c r="AA72" s="9">
        <v>0</v>
      </c>
      <c r="AB72" s="9" t="s">
        <v>54</v>
      </c>
      <c r="AC72" s="9" t="s">
        <v>55</v>
      </c>
      <c r="AD72" s="9" t="s">
        <v>56</v>
      </c>
      <c r="AE72" s="9" t="s">
        <v>56</v>
      </c>
      <c r="AF72" t="s">
        <v>56</v>
      </c>
      <c r="AG72" t="s">
        <v>56</v>
      </c>
      <c r="AH72" t="s">
        <v>57</v>
      </c>
      <c r="AI72">
        <v>1</v>
      </c>
    </row>
    <row r="73" spans="1:35" hidden="1">
      <c r="A73" t="s">
        <v>41</v>
      </c>
      <c r="B73" t="s">
        <v>186</v>
      </c>
      <c r="C73" t="s">
        <v>182</v>
      </c>
      <c r="D73" t="s">
        <v>149</v>
      </c>
      <c r="E73" t="s">
        <v>264</v>
      </c>
      <c r="F73" t="s">
        <v>341</v>
      </c>
      <c r="G73" t="s">
        <v>46</v>
      </c>
      <c r="H73" t="s">
        <v>188</v>
      </c>
      <c r="I73" t="s">
        <v>432</v>
      </c>
      <c r="J73" t="s">
        <v>152</v>
      </c>
      <c r="K73" t="s">
        <v>153</v>
      </c>
      <c r="L73" t="s">
        <v>510</v>
      </c>
      <c r="M73" t="s">
        <v>636</v>
      </c>
      <c r="N73">
        <v>7229</v>
      </c>
      <c r="O73">
        <v>65</v>
      </c>
      <c r="P73" t="s">
        <v>559</v>
      </c>
      <c r="Q73" s="9">
        <v>0</v>
      </c>
      <c r="R73" s="9">
        <v>3043056342</v>
      </c>
      <c r="S73" s="9">
        <v>745329606</v>
      </c>
      <c r="T73" s="9">
        <v>745329606</v>
      </c>
      <c r="U73" s="9">
        <v>2297726736</v>
      </c>
      <c r="V73" s="9">
        <v>745329606</v>
      </c>
      <c r="W73" s="9">
        <v>0</v>
      </c>
      <c r="X73" s="9">
        <v>2297726736</v>
      </c>
      <c r="Y73" s="9">
        <v>0</v>
      </c>
      <c r="Z73" s="9">
        <v>473726000</v>
      </c>
      <c r="AA73" s="9">
        <v>271603606</v>
      </c>
      <c r="AB73" s="9" t="s">
        <v>54</v>
      </c>
      <c r="AC73" s="9" t="s">
        <v>55</v>
      </c>
      <c r="AD73" s="9" t="s">
        <v>56</v>
      </c>
      <c r="AE73" s="9" t="s">
        <v>56</v>
      </c>
      <c r="AF73" t="s">
        <v>56</v>
      </c>
      <c r="AG73" t="s">
        <v>56</v>
      </c>
      <c r="AH73" t="s">
        <v>57</v>
      </c>
      <c r="AI73">
        <v>1</v>
      </c>
    </row>
    <row r="74" spans="1:35" hidden="1">
      <c r="A74" t="s">
        <v>41</v>
      </c>
      <c r="B74" t="s">
        <v>186</v>
      </c>
      <c r="C74" t="s">
        <v>554</v>
      </c>
      <c r="D74" t="s">
        <v>149</v>
      </c>
      <c r="E74" t="s">
        <v>264</v>
      </c>
      <c r="F74" t="s">
        <v>337</v>
      </c>
      <c r="G74" t="s">
        <v>46</v>
      </c>
      <c r="H74" t="s">
        <v>188</v>
      </c>
      <c r="I74" t="s">
        <v>555</v>
      </c>
      <c r="J74" t="s">
        <v>152</v>
      </c>
      <c r="K74" t="s">
        <v>153</v>
      </c>
      <c r="L74" t="s">
        <v>507</v>
      </c>
      <c r="M74" t="s">
        <v>634</v>
      </c>
      <c r="N74">
        <v>7226</v>
      </c>
      <c r="O74">
        <v>64</v>
      </c>
      <c r="P74" t="s">
        <v>664</v>
      </c>
      <c r="Q74" s="9">
        <v>0</v>
      </c>
      <c r="R74" s="9">
        <v>310190000</v>
      </c>
      <c r="S74" s="9">
        <v>225625770</v>
      </c>
      <c r="T74" s="9">
        <v>225625770</v>
      </c>
      <c r="U74" s="9">
        <v>84564230</v>
      </c>
      <c r="V74" s="9">
        <v>225625770</v>
      </c>
      <c r="W74" s="9">
        <v>0</v>
      </c>
      <c r="X74" s="9">
        <v>84564230</v>
      </c>
      <c r="Y74" s="9">
        <v>0</v>
      </c>
      <c r="Z74" s="9">
        <v>220498848</v>
      </c>
      <c r="AA74" s="9">
        <v>5126922</v>
      </c>
      <c r="AB74" s="9" t="s">
        <v>54</v>
      </c>
      <c r="AC74" s="9" t="s">
        <v>55</v>
      </c>
      <c r="AD74" s="9" t="s">
        <v>56</v>
      </c>
      <c r="AE74" s="9" t="s">
        <v>56</v>
      </c>
      <c r="AF74" t="s">
        <v>56</v>
      </c>
      <c r="AG74" t="s">
        <v>56</v>
      </c>
      <c r="AH74" t="s">
        <v>57</v>
      </c>
      <c r="AI74">
        <v>1</v>
      </c>
    </row>
    <row r="75" spans="1:35" hidden="1">
      <c r="A75" t="s">
        <v>41</v>
      </c>
      <c r="B75" t="s">
        <v>560</v>
      </c>
      <c r="C75" t="s">
        <v>43</v>
      </c>
      <c r="D75" t="s">
        <v>44</v>
      </c>
      <c r="E75" t="s">
        <v>222</v>
      </c>
      <c r="F75" t="s">
        <v>240</v>
      </c>
      <c r="G75" t="s">
        <v>46</v>
      </c>
      <c r="H75" t="s">
        <v>419</v>
      </c>
      <c r="I75" t="s">
        <v>455</v>
      </c>
      <c r="J75" t="s">
        <v>49</v>
      </c>
      <c r="K75" t="s">
        <v>50</v>
      </c>
      <c r="L75" t="s">
        <v>241</v>
      </c>
      <c r="M75" t="s">
        <v>665</v>
      </c>
      <c r="N75">
        <v>7194</v>
      </c>
      <c r="O75">
        <v>61</v>
      </c>
      <c r="P75" t="s">
        <v>666</v>
      </c>
      <c r="Q75" s="9">
        <v>225000000</v>
      </c>
      <c r="R75" s="9">
        <v>225000000</v>
      </c>
      <c r="S75" s="9">
        <v>222324953</v>
      </c>
      <c r="T75" s="9">
        <v>222324953</v>
      </c>
      <c r="U75" s="9">
        <v>2675047</v>
      </c>
      <c r="V75" s="9">
        <v>222324953</v>
      </c>
      <c r="W75" s="9">
        <v>0</v>
      </c>
      <c r="X75" s="9">
        <v>2675047</v>
      </c>
      <c r="Y75" s="9">
        <v>0</v>
      </c>
      <c r="Z75" s="9">
        <v>222324953</v>
      </c>
      <c r="AA75" s="9">
        <v>0</v>
      </c>
      <c r="AB75" s="9" t="s">
        <v>54</v>
      </c>
      <c r="AC75" s="9" t="s">
        <v>55</v>
      </c>
      <c r="AD75" s="9" t="s">
        <v>56</v>
      </c>
      <c r="AE75" s="9" t="s">
        <v>56</v>
      </c>
      <c r="AF75" t="s">
        <v>56</v>
      </c>
      <c r="AG75" t="s">
        <v>56</v>
      </c>
      <c r="AH75" t="s">
        <v>57</v>
      </c>
      <c r="AI75">
        <v>1</v>
      </c>
    </row>
    <row r="76" spans="1:35" hidden="1">
      <c r="A76" t="s">
        <v>41</v>
      </c>
      <c r="B76" t="s">
        <v>560</v>
      </c>
      <c r="C76" t="s">
        <v>43</v>
      </c>
      <c r="D76" t="s">
        <v>44</v>
      </c>
      <c r="E76" t="s">
        <v>222</v>
      </c>
      <c r="F76" t="s">
        <v>240</v>
      </c>
      <c r="G76" t="s">
        <v>46</v>
      </c>
      <c r="H76" t="s">
        <v>419</v>
      </c>
      <c r="I76" t="s">
        <v>455</v>
      </c>
      <c r="J76" t="s">
        <v>49</v>
      </c>
      <c r="K76" t="s">
        <v>50</v>
      </c>
      <c r="L76" t="s">
        <v>241</v>
      </c>
      <c r="M76" t="s">
        <v>244</v>
      </c>
      <c r="N76">
        <v>7195</v>
      </c>
      <c r="O76">
        <v>62</v>
      </c>
      <c r="P76" t="s">
        <v>667</v>
      </c>
      <c r="Q76" s="9">
        <v>133077939</v>
      </c>
      <c r="R76" s="9">
        <v>133077939</v>
      </c>
      <c r="S76" s="9">
        <v>132819890</v>
      </c>
      <c r="T76" s="9">
        <v>132819890</v>
      </c>
      <c r="U76" s="9">
        <v>258049</v>
      </c>
      <c r="V76" s="9">
        <v>132819890</v>
      </c>
      <c r="W76" s="9">
        <v>0</v>
      </c>
      <c r="X76" s="9">
        <v>258049</v>
      </c>
      <c r="Y76" s="9">
        <v>0</v>
      </c>
      <c r="Z76" s="9">
        <v>132819890</v>
      </c>
      <c r="AA76" s="9">
        <v>0</v>
      </c>
      <c r="AB76" s="9" t="s">
        <v>54</v>
      </c>
      <c r="AC76" s="9" t="s">
        <v>55</v>
      </c>
      <c r="AD76" s="9" t="s">
        <v>56</v>
      </c>
      <c r="AE76" s="9" t="s">
        <v>56</v>
      </c>
      <c r="AF76" t="s">
        <v>56</v>
      </c>
      <c r="AG76" t="s">
        <v>56</v>
      </c>
      <c r="AH76" t="s">
        <v>57</v>
      </c>
      <c r="AI76">
        <v>1</v>
      </c>
    </row>
    <row r="77" spans="1:35" hidden="1">
      <c r="A77" t="s">
        <v>41</v>
      </c>
      <c r="B77" t="s">
        <v>560</v>
      </c>
      <c r="C77" t="s">
        <v>43</v>
      </c>
      <c r="D77" t="s">
        <v>44</v>
      </c>
      <c r="E77" t="s">
        <v>236</v>
      </c>
      <c r="F77" t="s">
        <v>300</v>
      </c>
      <c r="G77" t="s">
        <v>46</v>
      </c>
      <c r="H77" t="s">
        <v>419</v>
      </c>
      <c r="I77" t="s">
        <v>455</v>
      </c>
      <c r="J77" t="s">
        <v>49</v>
      </c>
      <c r="K77" t="s">
        <v>98</v>
      </c>
      <c r="L77" t="s">
        <v>135</v>
      </c>
      <c r="M77" t="s">
        <v>301</v>
      </c>
      <c r="N77">
        <v>7196</v>
      </c>
      <c r="O77">
        <v>63</v>
      </c>
      <c r="P77" t="s">
        <v>668</v>
      </c>
      <c r="Q77" s="9">
        <v>15000000</v>
      </c>
      <c r="R77" s="9">
        <v>15000000</v>
      </c>
      <c r="S77" s="9">
        <v>14680582</v>
      </c>
      <c r="T77" s="9">
        <v>14680582</v>
      </c>
      <c r="U77" s="9">
        <v>319418</v>
      </c>
      <c r="V77" s="9">
        <v>14680582</v>
      </c>
      <c r="W77" s="9">
        <v>0</v>
      </c>
      <c r="X77" s="9">
        <v>319418</v>
      </c>
      <c r="Y77" s="9">
        <v>0</v>
      </c>
      <c r="Z77" s="9">
        <v>14680582</v>
      </c>
      <c r="AA77" s="9">
        <v>0</v>
      </c>
      <c r="AB77" s="9" t="s">
        <v>54</v>
      </c>
      <c r="AC77" s="9" t="s">
        <v>55</v>
      </c>
      <c r="AD77" s="9" t="s">
        <v>56</v>
      </c>
      <c r="AE77" s="9" t="s">
        <v>56</v>
      </c>
      <c r="AF77" t="s">
        <v>56</v>
      </c>
      <c r="AG77" t="s">
        <v>56</v>
      </c>
      <c r="AH77" t="s">
        <v>57</v>
      </c>
      <c r="AI77">
        <v>1</v>
      </c>
    </row>
    <row r="79" spans="1:35">
      <c r="Q79" s="45">
        <f t="shared" ref="Q79:U79" si="0">SUM(Q2:Q78)</f>
        <v>17356047259</v>
      </c>
      <c r="R79" s="45">
        <f t="shared" si="0"/>
        <v>29625653156</v>
      </c>
      <c r="S79" s="45">
        <f t="shared" si="0"/>
        <v>17030714673</v>
      </c>
      <c r="T79" s="45">
        <f t="shared" si="0"/>
        <v>17029805673</v>
      </c>
      <c r="U79" s="45">
        <f t="shared" si="0"/>
        <v>12595847483</v>
      </c>
      <c r="V79" s="45">
        <f>SUM(V2:V78)</f>
        <v>17030714673</v>
      </c>
      <c r="W79" s="45">
        <f t="shared" ref="W79:AA79" si="1">SUM(W2:W78)</f>
        <v>0</v>
      </c>
      <c r="X79" s="45">
        <f t="shared" si="1"/>
        <v>12594938483</v>
      </c>
      <c r="Y79" s="45">
        <f t="shared" si="1"/>
        <v>-909000</v>
      </c>
      <c r="Z79" s="45">
        <f t="shared" si="1"/>
        <v>15828515707</v>
      </c>
      <c r="AA79" s="45">
        <f t="shared" si="1"/>
        <v>1100011551</v>
      </c>
    </row>
    <row r="81" spans="13:22">
      <c r="V81" s="9">
        <f>V8+V9</f>
        <v>494573218</v>
      </c>
    </row>
    <row r="83" spans="13:22">
      <c r="M83" s="35" t="s">
        <v>708</v>
      </c>
      <c r="R83" s="45">
        <f>SUBTOTAL(9,R63:R72)</f>
        <v>0</v>
      </c>
      <c r="V83" s="45">
        <f>SUBTOTAL(9,V63:V72)</f>
        <v>0</v>
      </c>
    </row>
  </sheetData>
  <autoFilter ref="A1:AI77" xr:uid="{2C0551C4-35E7-4231-A6F2-17504C10CA9D}">
    <filterColumn colId="2">
      <filters>
        <filter val="1010"/>
      </filters>
    </filterColumn>
    <filterColumn colId="9">
      <filters>
        <filter val="GASTOS DE INVERSION"/>
      </filters>
    </filterColumn>
  </autoFilter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660BD-F9AA-41F0-8239-D4FF7566DBE7}">
  <sheetPr filterMode="1"/>
  <dimension ref="A1:AH30"/>
  <sheetViews>
    <sheetView topLeftCell="I1" workbookViewId="0">
      <selection activeCell="V34" sqref="V34"/>
    </sheetView>
  </sheetViews>
  <sheetFormatPr baseColWidth="10" defaultRowHeight="15"/>
  <cols>
    <col min="1" max="6" width="4.7109375" customWidth="1"/>
    <col min="7" max="7" width="7.28515625" customWidth="1"/>
    <col min="8" max="8" width="6.140625" customWidth="1"/>
    <col min="9" max="9" width="17.7109375" customWidth="1"/>
    <col min="10" max="12" width="2.85546875" customWidth="1"/>
    <col min="13" max="13" width="7.140625" customWidth="1"/>
    <col min="14" max="15" width="4.28515625" customWidth="1"/>
    <col min="16" max="16" width="5.7109375" customWidth="1"/>
    <col min="17" max="19" width="14.5703125" style="9" customWidth="1"/>
    <col min="20" max="20" width="11.5703125" style="9"/>
    <col min="21" max="21" width="13.140625" style="9" customWidth="1"/>
    <col min="22" max="22" width="14.7109375" style="9" customWidth="1"/>
    <col min="23" max="23" width="14.85546875" style="9" customWidth="1"/>
    <col min="24" max="24" width="12.7109375" style="9" customWidth="1"/>
    <col min="25" max="25" width="11.42578125" style="9" customWidth="1"/>
    <col min="26" max="26" width="14" style="9" customWidth="1"/>
    <col min="266" max="266" width="22.7109375" customWidth="1"/>
    <col min="267" max="269" width="2.85546875" customWidth="1"/>
    <col min="270" max="270" width="29.28515625" customWidth="1"/>
    <col min="274" max="276" width="14.5703125" customWidth="1"/>
    <col min="278" max="278" width="13.140625" customWidth="1"/>
    <col min="279" max="279" width="14.85546875" customWidth="1"/>
    <col min="280" max="280" width="12.7109375" customWidth="1"/>
    <col min="281" max="281" width="11.42578125" customWidth="1"/>
    <col min="282" max="282" width="14" customWidth="1"/>
    <col min="522" max="522" width="22.7109375" customWidth="1"/>
    <col min="523" max="525" width="2.85546875" customWidth="1"/>
    <col min="526" max="526" width="29.28515625" customWidth="1"/>
    <col min="530" max="532" width="14.5703125" customWidth="1"/>
    <col min="534" max="534" width="13.140625" customWidth="1"/>
    <col min="535" max="535" width="14.85546875" customWidth="1"/>
    <col min="536" max="536" width="12.7109375" customWidth="1"/>
    <col min="537" max="537" width="11.42578125" customWidth="1"/>
    <col min="538" max="538" width="14" customWidth="1"/>
    <col min="778" max="778" width="22.7109375" customWidth="1"/>
    <col min="779" max="781" width="2.85546875" customWidth="1"/>
    <col min="782" max="782" width="29.28515625" customWidth="1"/>
    <col min="786" max="788" width="14.5703125" customWidth="1"/>
    <col min="790" max="790" width="13.140625" customWidth="1"/>
    <col min="791" max="791" width="14.85546875" customWidth="1"/>
    <col min="792" max="792" width="12.7109375" customWidth="1"/>
    <col min="793" max="793" width="11.42578125" customWidth="1"/>
    <col min="794" max="794" width="14" customWidth="1"/>
    <col min="1034" max="1034" width="22.7109375" customWidth="1"/>
    <col min="1035" max="1037" width="2.85546875" customWidth="1"/>
    <col min="1038" max="1038" width="29.28515625" customWidth="1"/>
    <col min="1042" max="1044" width="14.5703125" customWidth="1"/>
    <col min="1046" max="1046" width="13.140625" customWidth="1"/>
    <col min="1047" max="1047" width="14.85546875" customWidth="1"/>
    <col min="1048" max="1048" width="12.7109375" customWidth="1"/>
    <col min="1049" max="1049" width="11.42578125" customWidth="1"/>
    <col min="1050" max="1050" width="14" customWidth="1"/>
    <col min="1290" max="1290" width="22.7109375" customWidth="1"/>
    <col min="1291" max="1293" width="2.85546875" customWidth="1"/>
    <col min="1294" max="1294" width="29.28515625" customWidth="1"/>
    <col min="1298" max="1300" width="14.5703125" customWidth="1"/>
    <col min="1302" max="1302" width="13.140625" customWidth="1"/>
    <col min="1303" max="1303" width="14.85546875" customWidth="1"/>
    <col min="1304" max="1304" width="12.7109375" customWidth="1"/>
    <col min="1305" max="1305" width="11.42578125" customWidth="1"/>
    <col min="1306" max="1306" width="14" customWidth="1"/>
    <col min="1546" max="1546" width="22.7109375" customWidth="1"/>
    <col min="1547" max="1549" width="2.85546875" customWidth="1"/>
    <col min="1550" max="1550" width="29.28515625" customWidth="1"/>
    <col min="1554" max="1556" width="14.5703125" customWidth="1"/>
    <col min="1558" max="1558" width="13.140625" customWidth="1"/>
    <col min="1559" max="1559" width="14.85546875" customWidth="1"/>
    <col min="1560" max="1560" width="12.7109375" customWidth="1"/>
    <col min="1561" max="1561" width="11.42578125" customWidth="1"/>
    <col min="1562" max="1562" width="14" customWidth="1"/>
    <col min="1802" max="1802" width="22.7109375" customWidth="1"/>
    <col min="1803" max="1805" width="2.85546875" customWidth="1"/>
    <col min="1806" max="1806" width="29.28515625" customWidth="1"/>
    <col min="1810" max="1812" width="14.5703125" customWidth="1"/>
    <col min="1814" max="1814" width="13.140625" customWidth="1"/>
    <col min="1815" max="1815" width="14.85546875" customWidth="1"/>
    <col min="1816" max="1816" width="12.7109375" customWidth="1"/>
    <col min="1817" max="1817" width="11.42578125" customWidth="1"/>
    <col min="1818" max="1818" width="14" customWidth="1"/>
    <col min="2058" max="2058" width="22.7109375" customWidth="1"/>
    <col min="2059" max="2061" width="2.85546875" customWidth="1"/>
    <col min="2062" max="2062" width="29.28515625" customWidth="1"/>
    <col min="2066" max="2068" width="14.5703125" customWidth="1"/>
    <col min="2070" max="2070" width="13.140625" customWidth="1"/>
    <col min="2071" max="2071" width="14.85546875" customWidth="1"/>
    <col min="2072" max="2072" width="12.7109375" customWidth="1"/>
    <col min="2073" max="2073" width="11.42578125" customWidth="1"/>
    <col min="2074" max="2074" width="14" customWidth="1"/>
    <col min="2314" max="2314" width="22.7109375" customWidth="1"/>
    <col min="2315" max="2317" width="2.85546875" customWidth="1"/>
    <col min="2318" max="2318" width="29.28515625" customWidth="1"/>
    <col min="2322" max="2324" width="14.5703125" customWidth="1"/>
    <col min="2326" max="2326" width="13.140625" customWidth="1"/>
    <col min="2327" max="2327" width="14.85546875" customWidth="1"/>
    <col min="2328" max="2328" width="12.7109375" customWidth="1"/>
    <col min="2329" max="2329" width="11.42578125" customWidth="1"/>
    <col min="2330" max="2330" width="14" customWidth="1"/>
    <col min="2570" max="2570" width="22.7109375" customWidth="1"/>
    <col min="2571" max="2573" width="2.85546875" customWidth="1"/>
    <col min="2574" max="2574" width="29.28515625" customWidth="1"/>
    <col min="2578" max="2580" width="14.5703125" customWidth="1"/>
    <col min="2582" max="2582" width="13.140625" customWidth="1"/>
    <col min="2583" max="2583" width="14.85546875" customWidth="1"/>
    <col min="2584" max="2584" width="12.7109375" customWidth="1"/>
    <col min="2585" max="2585" width="11.42578125" customWidth="1"/>
    <col min="2586" max="2586" width="14" customWidth="1"/>
    <col min="2826" max="2826" width="22.7109375" customWidth="1"/>
    <col min="2827" max="2829" width="2.85546875" customWidth="1"/>
    <col min="2830" max="2830" width="29.28515625" customWidth="1"/>
    <col min="2834" max="2836" width="14.5703125" customWidth="1"/>
    <col min="2838" max="2838" width="13.140625" customWidth="1"/>
    <col min="2839" max="2839" width="14.85546875" customWidth="1"/>
    <col min="2840" max="2840" width="12.7109375" customWidth="1"/>
    <col min="2841" max="2841" width="11.42578125" customWidth="1"/>
    <col min="2842" max="2842" width="14" customWidth="1"/>
    <col min="3082" max="3082" width="22.7109375" customWidth="1"/>
    <col min="3083" max="3085" width="2.85546875" customWidth="1"/>
    <col min="3086" max="3086" width="29.28515625" customWidth="1"/>
    <col min="3090" max="3092" width="14.5703125" customWidth="1"/>
    <col min="3094" max="3094" width="13.140625" customWidth="1"/>
    <col min="3095" max="3095" width="14.85546875" customWidth="1"/>
    <col min="3096" max="3096" width="12.7109375" customWidth="1"/>
    <col min="3097" max="3097" width="11.42578125" customWidth="1"/>
    <col min="3098" max="3098" width="14" customWidth="1"/>
    <col min="3338" max="3338" width="22.7109375" customWidth="1"/>
    <col min="3339" max="3341" width="2.85546875" customWidth="1"/>
    <col min="3342" max="3342" width="29.28515625" customWidth="1"/>
    <col min="3346" max="3348" width="14.5703125" customWidth="1"/>
    <col min="3350" max="3350" width="13.140625" customWidth="1"/>
    <col min="3351" max="3351" width="14.85546875" customWidth="1"/>
    <col min="3352" max="3352" width="12.7109375" customWidth="1"/>
    <col min="3353" max="3353" width="11.42578125" customWidth="1"/>
    <col min="3354" max="3354" width="14" customWidth="1"/>
    <col min="3594" max="3594" width="22.7109375" customWidth="1"/>
    <col min="3595" max="3597" width="2.85546875" customWidth="1"/>
    <col min="3598" max="3598" width="29.28515625" customWidth="1"/>
    <col min="3602" max="3604" width="14.5703125" customWidth="1"/>
    <col min="3606" max="3606" width="13.140625" customWidth="1"/>
    <col min="3607" max="3607" width="14.85546875" customWidth="1"/>
    <col min="3608" max="3608" width="12.7109375" customWidth="1"/>
    <col min="3609" max="3609" width="11.42578125" customWidth="1"/>
    <col min="3610" max="3610" width="14" customWidth="1"/>
    <col min="3850" max="3850" width="22.7109375" customWidth="1"/>
    <col min="3851" max="3853" width="2.85546875" customWidth="1"/>
    <col min="3854" max="3854" width="29.28515625" customWidth="1"/>
    <col min="3858" max="3860" width="14.5703125" customWidth="1"/>
    <col min="3862" max="3862" width="13.140625" customWidth="1"/>
    <col min="3863" max="3863" width="14.85546875" customWidth="1"/>
    <col min="3864" max="3864" width="12.7109375" customWidth="1"/>
    <col min="3865" max="3865" width="11.42578125" customWidth="1"/>
    <col min="3866" max="3866" width="14" customWidth="1"/>
    <col min="4106" max="4106" width="22.7109375" customWidth="1"/>
    <col min="4107" max="4109" width="2.85546875" customWidth="1"/>
    <col min="4110" max="4110" width="29.28515625" customWidth="1"/>
    <col min="4114" max="4116" width="14.5703125" customWidth="1"/>
    <col min="4118" max="4118" width="13.140625" customWidth="1"/>
    <col min="4119" max="4119" width="14.85546875" customWidth="1"/>
    <col min="4120" max="4120" width="12.7109375" customWidth="1"/>
    <col min="4121" max="4121" width="11.42578125" customWidth="1"/>
    <col min="4122" max="4122" width="14" customWidth="1"/>
    <col min="4362" max="4362" width="22.7109375" customWidth="1"/>
    <col min="4363" max="4365" width="2.85546875" customWidth="1"/>
    <col min="4366" max="4366" width="29.28515625" customWidth="1"/>
    <col min="4370" max="4372" width="14.5703125" customWidth="1"/>
    <col min="4374" max="4374" width="13.140625" customWidth="1"/>
    <col min="4375" max="4375" width="14.85546875" customWidth="1"/>
    <col min="4376" max="4376" width="12.7109375" customWidth="1"/>
    <col min="4377" max="4377" width="11.42578125" customWidth="1"/>
    <col min="4378" max="4378" width="14" customWidth="1"/>
    <col min="4618" max="4618" width="22.7109375" customWidth="1"/>
    <col min="4619" max="4621" width="2.85546875" customWidth="1"/>
    <col min="4622" max="4622" width="29.28515625" customWidth="1"/>
    <col min="4626" max="4628" width="14.5703125" customWidth="1"/>
    <col min="4630" max="4630" width="13.140625" customWidth="1"/>
    <col min="4631" max="4631" width="14.85546875" customWidth="1"/>
    <col min="4632" max="4632" width="12.7109375" customWidth="1"/>
    <col min="4633" max="4633" width="11.42578125" customWidth="1"/>
    <col min="4634" max="4634" width="14" customWidth="1"/>
    <col min="4874" max="4874" width="22.7109375" customWidth="1"/>
    <col min="4875" max="4877" width="2.85546875" customWidth="1"/>
    <col min="4878" max="4878" width="29.28515625" customWidth="1"/>
    <col min="4882" max="4884" width="14.5703125" customWidth="1"/>
    <col min="4886" max="4886" width="13.140625" customWidth="1"/>
    <col min="4887" max="4887" width="14.85546875" customWidth="1"/>
    <col min="4888" max="4888" width="12.7109375" customWidth="1"/>
    <col min="4889" max="4889" width="11.42578125" customWidth="1"/>
    <col min="4890" max="4890" width="14" customWidth="1"/>
    <col min="5130" max="5130" width="22.7109375" customWidth="1"/>
    <col min="5131" max="5133" width="2.85546875" customWidth="1"/>
    <col min="5134" max="5134" width="29.28515625" customWidth="1"/>
    <col min="5138" max="5140" width="14.5703125" customWidth="1"/>
    <col min="5142" max="5142" width="13.140625" customWidth="1"/>
    <col min="5143" max="5143" width="14.85546875" customWidth="1"/>
    <col min="5144" max="5144" width="12.7109375" customWidth="1"/>
    <col min="5145" max="5145" width="11.42578125" customWidth="1"/>
    <col min="5146" max="5146" width="14" customWidth="1"/>
    <col min="5386" max="5386" width="22.7109375" customWidth="1"/>
    <col min="5387" max="5389" width="2.85546875" customWidth="1"/>
    <col min="5390" max="5390" width="29.28515625" customWidth="1"/>
    <col min="5394" max="5396" width="14.5703125" customWidth="1"/>
    <col min="5398" max="5398" width="13.140625" customWidth="1"/>
    <col min="5399" max="5399" width="14.85546875" customWidth="1"/>
    <col min="5400" max="5400" width="12.7109375" customWidth="1"/>
    <col min="5401" max="5401" width="11.42578125" customWidth="1"/>
    <col min="5402" max="5402" width="14" customWidth="1"/>
    <col min="5642" max="5642" width="22.7109375" customWidth="1"/>
    <col min="5643" max="5645" width="2.85546875" customWidth="1"/>
    <col min="5646" max="5646" width="29.28515625" customWidth="1"/>
    <col min="5650" max="5652" width="14.5703125" customWidth="1"/>
    <col min="5654" max="5654" width="13.140625" customWidth="1"/>
    <col min="5655" max="5655" width="14.85546875" customWidth="1"/>
    <col min="5656" max="5656" width="12.7109375" customWidth="1"/>
    <col min="5657" max="5657" width="11.42578125" customWidth="1"/>
    <col min="5658" max="5658" width="14" customWidth="1"/>
    <col min="5898" max="5898" width="22.7109375" customWidth="1"/>
    <col min="5899" max="5901" width="2.85546875" customWidth="1"/>
    <col min="5902" max="5902" width="29.28515625" customWidth="1"/>
    <col min="5906" max="5908" width="14.5703125" customWidth="1"/>
    <col min="5910" max="5910" width="13.140625" customWidth="1"/>
    <col min="5911" max="5911" width="14.85546875" customWidth="1"/>
    <col min="5912" max="5912" width="12.7109375" customWidth="1"/>
    <col min="5913" max="5913" width="11.42578125" customWidth="1"/>
    <col min="5914" max="5914" width="14" customWidth="1"/>
    <col min="6154" max="6154" width="22.7109375" customWidth="1"/>
    <col min="6155" max="6157" width="2.85546875" customWidth="1"/>
    <col min="6158" max="6158" width="29.28515625" customWidth="1"/>
    <col min="6162" max="6164" width="14.5703125" customWidth="1"/>
    <col min="6166" max="6166" width="13.140625" customWidth="1"/>
    <col min="6167" max="6167" width="14.85546875" customWidth="1"/>
    <col min="6168" max="6168" width="12.7109375" customWidth="1"/>
    <col min="6169" max="6169" width="11.42578125" customWidth="1"/>
    <col min="6170" max="6170" width="14" customWidth="1"/>
    <col min="6410" max="6410" width="22.7109375" customWidth="1"/>
    <col min="6411" max="6413" width="2.85546875" customWidth="1"/>
    <col min="6414" max="6414" width="29.28515625" customWidth="1"/>
    <col min="6418" max="6420" width="14.5703125" customWidth="1"/>
    <col min="6422" max="6422" width="13.140625" customWidth="1"/>
    <col min="6423" max="6423" width="14.85546875" customWidth="1"/>
    <col min="6424" max="6424" width="12.7109375" customWidth="1"/>
    <col min="6425" max="6425" width="11.42578125" customWidth="1"/>
    <col min="6426" max="6426" width="14" customWidth="1"/>
    <col min="6666" max="6666" width="22.7109375" customWidth="1"/>
    <col min="6667" max="6669" width="2.85546875" customWidth="1"/>
    <col min="6670" max="6670" width="29.28515625" customWidth="1"/>
    <col min="6674" max="6676" width="14.5703125" customWidth="1"/>
    <col min="6678" max="6678" width="13.140625" customWidth="1"/>
    <col min="6679" max="6679" width="14.85546875" customWidth="1"/>
    <col min="6680" max="6680" width="12.7109375" customWidth="1"/>
    <col min="6681" max="6681" width="11.42578125" customWidth="1"/>
    <col min="6682" max="6682" width="14" customWidth="1"/>
    <col min="6922" max="6922" width="22.7109375" customWidth="1"/>
    <col min="6923" max="6925" width="2.85546875" customWidth="1"/>
    <col min="6926" max="6926" width="29.28515625" customWidth="1"/>
    <col min="6930" max="6932" width="14.5703125" customWidth="1"/>
    <col min="6934" max="6934" width="13.140625" customWidth="1"/>
    <col min="6935" max="6935" width="14.85546875" customWidth="1"/>
    <col min="6936" max="6936" width="12.7109375" customWidth="1"/>
    <col min="6937" max="6937" width="11.42578125" customWidth="1"/>
    <col min="6938" max="6938" width="14" customWidth="1"/>
    <col min="7178" max="7178" width="22.7109375" customWidth="1"/>
    <col min="7179" max="7181" width="2.85546875" customWidth="1"/>
    <col min="7182" max="7182" width="29.28515625" customWidth="1"/>
    <col min="7186" max="7188" width="14.5703125" customWidth="1"/>
    <col min="7190" max="7190" width="13.140625" customWidth="1"/>
    <col min="7191" max="7191" width="14.85546875" customWidth="1"/>
    <col min="7192" max="7192" width="12.7109375" customWidth="1"/>
    <col min="7193" max="7193" width="11.42578125" customWidth="1"/>
    <col min="7194" max="7194" width="14" customWidth="1"/>
    <col min="7434" max="7434" width="22.7109375" customWidth="1"/>
    <col min="7435" max="7437" width="2.85546875" customWidth="1"/>
    <col min="7438" max="7438" width="29.28515625" customWidth="1"/>
    <col min="7442" max="7444" width="14.5703125" customWidth="1"/>
    <col min="7446" max="7446" width="13.140625" customWidth="1"/>
    <col min="7447" max="7447" width="14.85546875" customWidth="1"/>
    <col min="7448" max="7448" width="12.7109375" customWidth="1"/>
    <col min="7449" max="7449" width="11.42578125" customWidth="1"/>
    <col min="7450" max="7450" width="14" customWidth="1"/>
    <col min="7690" max="7690" width="22.7109375" customWidth="1"/>
    <col min="7691" max="7693" width="2.85546875" customWidth="1"/>
    <col min="7694" max="7694" width="29.28515625" customWidth="1"/>
    <col min="7698" max="7700" width="14.5703125" customWidth="1"/>
    <col min="7702" max="7702" width="13.140625" customWidth="1"/>
    <col min="7703" max="7703" width="14.85546875" customWidth="1"/>
    <col min="7704" max="7704" width="12.7109375" customWidth="1"/>
    <col min="7705" max="7705" width="11.42578125" customWidth="1"/>
    <col min="7706" max="7706" width="14" customWidth="1"/>
    <col min="7946" max="7946" width="22.7109375" customWidth="1"/>
    <col min="7947" max="7949" width="2.85546875" customWidth="1"/>
    <col min="7950" max="7950" width="29.28515625" customWidth="1"/>
    <col min="7954" max="7956" width="14.5703125" customWidth="1"/>
    <col min="7958" max="7958" width="13.140625" customWidth="1"/>
    <col min="7959" max="7959" width="14.85546875" customWidth="1"/>
    <col min="7960" max="7960" width="12.7109375" customWidth="1"/>
    <col min="7961" max="7961" width="11.42578125" customWidth="1"/>
    <col min="7962" max="7962" width="14" customWidth="1"/>
    <col min="8202" max="8202" width="22.7109375" customWidth="1"/>
    <col min="8203" max="8205" width="2.85546875" customWidth="1"/>
    <col min="8206" max="8206" width="29.28515625" customWidth="1"/>
    <col min="8210" max="8212" width="14.5703125" customWidth="1"/>
    <col min="8214" max="8214" width="13.140625" customWidth="1"/>
    <col min="8215" max="8215" width="14.85546875" customWidth="1"/>
    <col min="8216" max="8216" width="12.7109375" customWidth="1"/>
    <col min="8217" max="8217" width="11.42578125" customWidth="1"/>
    <col min="8218" max="8218" width="14" customWidth="1"/>
    <col min="8458" max="8458" width="22.7109375" customWidth="1"/>
    <col min="8459" max="8461" width="2.85546875" customWidth="1"/>
    <col min="8462" max="8462" width="29.28515625" customWidth="1"/>
    <col min="8466" max="8468" width="14.5703125" customWidth="1"/>
    <col min="8470" max="8470" width="13.140625" customWidth="1"/>
    <col min="8471" max="8471" width="14.85546875" customWidth="1"/>
    <col min="8472" max="8472" width="12.7109375" customWidth="1"/>
    <col min="8473" max="8473" width="11.42578125" customWidth="1"/>
    <col min="8474" max="8474" width="14" customWidth="1"/>
    <col min="8714" max="8714" width="22.7109375" customWidth="1"/>
    <col min="8715" max="8717" width="2.85546875" customWidth="1"/>
    <col min="8718" max="8718" width="29.28515625" customWidth="1"/>
    <col min="8722" max="8724" width="14.5703125" customWidth="1"/>
    <col min="8726" max="8726" width="13.140625" customWidth="1"/>
    <col min="8727" max="8727" width="14.85546875" customWidth="1"/>
    <col min="8728" max="8728" width="12.7109375" customWidth="1"/>
    <col min="8729" max="8729" width="11.42578125" customWidth="1"/>
    <col min="8730" max="8730" width="14" customWidth="1"/>
    <col min="8970" max="8970" width="22.7109375" customWidth="1"/>
    <col min="8971" max="8973" width="2.85546875" customWidth="1"/>
    <col min="8974" max="8974" width="29.28515625" customWidth="1"/>
    <col min="8978" max="8980" width="14.5703125" customWidth="1"/>
    <col min="8982" max="8982" width="13.140625" customWidth="1"/>
    <col min="8983" max="8983" width="14.85546875" customWidth="1"/>
    <col min="8984" max="8984" width="12.7109375" customWidth="1"/>
    <col min="8985" max="8985" width="11.42578125" customWidth="1"/>
    <col min="8986" max="8986" width="14" customWidth="1"/>
    <col min="9226" max="9226" width="22.7109375" customWidth="1"/>
    <col min="9227" max="9229" width="2.85546875" customWidth="1"/>
    <col min="9230" max="9230" width="29.28515625" customWidth="1"/>
    <col min="9234" max="9236" width="14.5703125" customWidth="1"/>
    <col min="9238" max="9238" width="13.140625" customWidth="1"/>
    <col min="9239" max="9239" width="14.85546875" customWidth="1"/>
    <col min="9240" max="9240" width="12.7109375" customWidth="1"/>
    <col min="9241" max="9241" width="11.42578125" customWidth="1"/>
    <col min="9242" max="9242" width="14" customWidth="1"/>
    <col min="9482" max="9482" width="22.7109375" customWidth="1"/>
    <col min="9483" max="9485" width="2.85546875" customWidth="1"/>
    <col min="9486" max="9486" width="29.28515625" customWidth="1"/>
    <col min="9490" max="9492" width="14.5703125" customWidth="1"/>
    <col min="9494" max="9494" width="13.140625" customWidth="1"/>
    <col min="9495" max="9495" width="14.85546875" customWidth="1"/>
    <col min="9496" max="9496" width="12.7109375" customWidth="1"/>
    <col min="9497" max="9497" width="11.42578125" customWidth="1"/>
    <col min="9498" max="9498" width="14" customWidth="1"/>
    <col min="9738" max="9738" width="22.7109375" customWidth="1"/>
    <col min="9739" max="9741" width="2.85546875" customWidth="1"/>
    <col min="9742" max="9742" width="29.28515625" customWidth="1"/>
    <col min="9746" max="9748" width="14.5703125" customWidth="1"/>
    <col min="9750" max="9750" width="13.140625" customWidth="1"/>
    <col min="9751" max="9751" width="14.85546875" customWidth="1"/>
    <col min="9752" max="9752" width="12.7109375" customWidth="1"/>
    <col min="9753" max="9753" width="11.42578125" customWidth="1"/>
    <col min="9754" max="9754" width="14" customWidth="1"/>
    <col min="9994" max="9994" width="22.7109375" customWidth="1"/>
    <col min="9995" max="9997" width="2.85546875" customWidth="1"/>
    <col min="9998" max="9998" width="29.28515625" customWidth="1"/>
    <col min="10002" max="10004" width="14.5703125" customWidth="1"/>
    <col min="10006" max="10006" width="13.140625" customWidth="1"/>
    <col min="10007" max="10007" width="14.85546875" customWidth="1"/>
    <col min="10008" max="10008" width="12.7109375" customWidth="1"/>
    <col min="10009" max="10009" width="11.42578125" customWidth="1"/>
    <col min="10010" max="10010" width="14" customWidth="1"/>
    <col min="10250" max="10250" width="22.7109375" customWidth="1"/>
    <col min="10251" max="10253" width="2.85546875" customWidth="1"/>
    <col min="10254" max="10254" width="29.28515625" customWidth="1"/>
    <col min="10258" max="10260" width="14.5703125" customWidth="1"/>
    <col min="10262" max="10262" width="13.140625" customWidth="1"/>
    <col min="10263" max="10263" width="14.85546875" customWidth="1"/>
    <col min="10264" max="10264" width="12.7109375" customWidth="1"/>
    <col min="10265" max="10265" width="11.42578125" customWidth="1"/>
    <col min="10266" max="10266" width="14" customWidth="1"/>
    <col min="10506" max="10506" width="22.7109375" customWidth="1"/>
    <col min="10507" max="10509" width="2.85546875" customWidth="1"/>
    <col min="10510" max="10510" width="29.28515625" customWidth="1"/>
    <col min="10514" max="10516" width="14.5703125" customWidth="1"/>
    <col min="10518" max="10518" width="13.140625" customWidth="1"/>
    <col min="10519" max="10519" width="14.85546875" customWidth="1"/>
    <col min="10520" max="10520" width="12.7109375" customWidth="1"/>
    <col min="10521" max="10521" width="11.42578125" customWidth="1"/>
    <col min="10522" max="10522" width="14" customWidth="1"/>
    <col min="10762" max="10762" width="22.7109375" customWidth="1"/>
    <col min="10763" max="10765" width="2.85546875" customWidth="1"/>
    <col min="10766" max="10766" width="29.28515625" customWidth="1"/>
    <col min="10770" max="10772" width="14.5703125" customWidth="1"/>
    <col min="10774" max="10774" width="13.140625" customWidth="1"/>
    <col min="10775" max="10775" width="14.85546875" customWidth="1"/>
    <col min="10776" max="10776" width="12.7109375" customWidth="1"/>
    <col min="10777" max="10777" width="11.42578125" customWidth="1"/>
    <col min="10778" max="10778" width="14" customWidth="1"/>
    <col min="11018" max="11018" width="22.7109375" customWidth="1"/>
    <col min="11019" max="11021" width="2.85546875" customWidth="1"/>
    <col min="11022" max="11022" width="29.28515625" customWidth="1"/>
    <col min="11026" max="11028" width="14.5703125" customWidth="1"/>
    <col min="11030" max="11030" width="13.140625" customWidth="1"/>
    <col min="11031" max="11031" width="14.85546875" customWidth="1"/>
    <col min="11032" max="11032" width="12.7109375" customWidth="1"/>
    <col min="11033" max="11033" width="11.42578125" customWidth="1"/>
    <col min="11034" max="11034" width="14" customWidth="1"/>
    <col min="11274" max="11274" width="22.7109375" customWidth="1"/>
    <col min="11275" max="11277" width="2.85546875" customWidth="1"/>
    <col min="11278" max="11278" width="29.28515625" customWidth="1"/>
    <col min="11282" max="11284" width="14.5703125" customWidth="1"/>
    <col min="11286" max="11286" width="13.140625" customWidth="1"/>
    <col min="11287" max="11287" width="14.85546875" customWidth="1"/>
    <col min="11288" max="11288" width="12.7109375" customWidth="1"/>
    <col min="11289" max="11289" width="11.42578125" customWidth="1"/>
    <col min="11290" max="11290" width="14" customWidth="1"/>
    <col min="11530" max="11530" width="22.7109375" customWidth="1"/>
    <col min="11531" max="11533" width="2.85546875" customWidth="1"/>
    <col min="11534" max="11534" width="29.28515625" customWidth="1"/>
    <col min="11538" max="11540" width="14.5703125" customWidth="1"/>
    <col min="11542" max="11542" width="13.140625" customWidth="1"/>
    <col min="11543" max="11543" width="14.85546875" customWidth="1"/>
    <col min="11544" max="11544" width="12.7109375" customWidth="1"/>
    <col min="11545" max="11545" width="11.42578125" customWidth="1"/>
    <col min="11546" max="11546" width="14" customWidth="1"/>
    <col min="11786" max="11786" width="22.7109375" customWidth="1"/>
    <col min="11787" max="11789" width="2.85546875" customWidth="1"/>
    <col min="11790" max="11790" width="29.28515625" customWidth="1"/>
    <col min="11794" max="11796" width="14.5703125" customWidth="1"/>
    <col min="11798" max="11798" width="13.140625" customWidth="1"/>
    <col min="11799" max="11799" width="14.85546875" customWidth="1"/>
    <col min="11800" max="11800" width="12.7109375" customWidth="1"/>
    <col min="11801" max="11801" width="11.42578125" customWidth="1"/>
    <col min="11802" max="11802" width="14" customWidth="1"/>
    <col min="12042" max="12042" width="22.7109375" customWidth="1"/>
    <col min="12043" max="12045" width="2.85546875" customWidth="1"/>
    <col min="12046" max="12046" width="29.28515625" customWidth="1"/>
    <col min="12050" max="12052" width="14.5703125" customWidth="1"/>
    <col min="12054" max="12054" width="13.140625" customWidth="1"/>
    <col min="12055" max="12055" width="14.85546875" customWidth="1"/>
    <col min="12056" max="12056" width="12.7109375" customWidth="1"/>
    <col min="12057" max="12057" width="11.42578125" customWidth="1"/>
    <col min="12058" max="12058" width="14" customWidth="1"/>
    <col min="12298" max="12298" width="22.7109375" customWidth="1"/>
    <col min="12299" max="12301" width="2.85546875" customWidth="1"/>
    <col min="12302" max="12302" width="29.28515625" customWidth="1"/>
    <col min="12306" max="12308" width="14.5703125" customWidth="1"/>
    <col min="12310" max="12310" width="13.140625" customWidth="1"/>
    <col min="12311" max="12311" width="14.85546875" customWidth="1"/>
    <col min="12312" max="12312" width="12.7109375" customWidth="1"/>
    <col min="12313" max="12313" width="11.42578125" customWidth="1"/>
    <col min="12314" max="12314" width="14" customWidth="1"/>
    <col min="12554" max="12554" width="22.7109375" customWidth="1"/>
    <col min="12555" max="12557" width="2.85546875" customWidth="1"/>
    <col min="12558" max="12558" width="29.28515625" customWidth="1"/>
    <col min="12562" max="12564" width="14.5703125" customWidth="1"/>
    <col min="12566" max="12566" width="13.140625" customWidth="1"/>
    <col min="12567" max="12567" width="14.85546875" customWidth="1"/>
    <col min="12568" max="12568" width="12.7109375" customWidth="1"/>
    <col min="12569" max="12569" width="11.42578125" customWidth="1"/>
    <col min="12570" max="12570" width="14" customWidth="1"/>
    <col min="12810" max="12810" width="22.7109375" customWidth="1"/>
    <col min="12811" max="12813" width="2.85546875" customWidth="1"/>
    <col min="12814" max="12814" width="29.28515625" customWidth="1"/>
    <col min="12818" max="12820" width="14.5703125" customWidth="1"/>
    <col min="12822" max="12822" width="13.140625" customWidth="1"/>
    <col min="12823" max="12823" width="14.85546875" customWidth="1"/>
    <col min="12824" max="12824" width="12.7109375" customWidth="1"/>
    <col min="12825" max="12825" width="11.42578125" customWidth="1"/>
    <col min="12826" max="12826" width="14" customWidth="1"/>
    <col min="13066" max="13066" width="22.7109375" customWidth="1"/>
    <col min="13067" max="13069" width="2.85546875" customWidth="1"/>
    <col min="13070" max="13070" width="29.28515625" customWidth="1"/>
    <col min="13074" max="13076" width="14.5703125" customWidth="1"/>
    <col min="13078" max="13078" width="13.140625" customWidth="1"/>
    <col min="13079" max="13079" width="14.85546875" customWidth="1"/>
    <col min="13080" max="13080" width="12.7109375" customWidth="1"/>
    <col min="13081" max="13081" width="11.42578125" customWidth="1"/>
    <col min="13082" max="13082" width="14" customWidth="1"/>
    <col min="13322" max="13322" width="22.7109375" customWidth="1"/>
    <col min="13323" max="13325" width="2.85546875" customWidth="1"/>
    <col min="13326" max="13326" width="29.28515625" customWidth="1"/>
    <col min="13330" max="13332" width="14.5703125" customWidth="1"/>
    <col min="13334" max="13334" width="13.140625" customWidth="1"/>
    <col min="13335" max="13335" width="14.85546875" customWidth="1"/>
    <col min="13336" max="13336" width="12.7109375" customWidth="1"/>
    <col min="13337" max="13337" width="11.42578125" customWidth="1"/>
    <col min="13338" max="13338" width="14" customWidth="1"/>
    <col min="13578" max="13578" width="22.7109375" customWidth="1"/>
    <col min="13579" max="13581" width="2.85546875" customWidth="1"/>
    <col min="13582" max="13582" width="29.28515625" customWidth="1"/>
    <col min="13586" max="13588" width="14.5703125" customWidth="1"/>
    <col min="13590" max="13590" width="13.140625" customWidth="1"/>
    <col min="13591" max="13591" width="14.85546875" customWidth="1"/>
    <col min="13592" max="13592" width="12.7109375" customWidth="1"/>
    <col min="13593" max="13593" width="11.42578125" customWidth="1"/>
    <col min="13594" max="13594" width="14" customWidth="1"/>
    <col min="13834" max="13834" width="22.7109375" customWidth="1"/>
    <col min="13835" max="13837" width="2.85546875" customWidth="1"/>
    <col min="13838" max="13838" width="29.28515625" customWidth="1"/>
    <col min="13842" max="13844" width="14.5703125" customWidth="1"/>
    <col min="13846" max="13846" width="13.140625" customWidth="1"/>
    <col min="13847" max="13847" width="14.85546875" customWidth="1"/>
    <col min="13848" max="13848" width="12.7109375" customWidth="1"/>
    <col min="13849" max="13849" width="11.42578125" customWidth="1"/>
    <col min="13850" max="13850" width="14" customWidth="1"/>
    <col min="14090" max="14090" width="22.7109375" customWidth="1"/>
    <col min="14091" max="14093" width="2.85546875" customWidth="1"/>
    <col min="14094" max="14094" width="29.28515625" customWidth="1"/>
    <col min="14098" max="14100" width="14.5703125" customWidth="1"/>
    <col min="14102" max="14102" width="13.140625" customWidth="1"/>
    <col min="14103" max="14103" width="14.85546875" customWidth="1"/>
    <col min="14104" max="14104" width="12.7109375" customWidth="1"/>
    <col min="14105" max="14105" width="11.42578125" customWidth="1"/>
    <col min="14106" max="14106" width="14" customWidth="1"/>
    <col min="14346" max="14346" width="22.7109375" customWidth="1"/>
    <col min="14347" max="14349" width="2.85546875" customWidth="1"/>
    <col min="14350" max="14350" width="29.28515625" customWidth="1"/>
    <col min="14354" max="14356" width="14.5703125" customWidth="1"/>
    <col min="14358" max="14358" width="13.140625" customWidth="1"/>
    <col min="14359" max="14359" width="14.85546875" customWidth="1"/>
    <col min="14360" max="14360" width="12.7109375" customWidth="1"/>
    <col min="14361" max="14361" width="11.42578125" customWidth="1"/>
    <col min="14362" max="14362" width="14" customWidth="1"/>
    <col min="14602" max="14602" width="22.7109375" customWidth="1"/>
    <col min="14603" max="14605" width="2.85546875" customWidth="1"/>
    <col min="14606" max="14606" width="29.28515625" customWidth="1"/>
    <col min="14610" max="14612" width="14.5703125" customWidth="1"/>
    <col min="14614" max="14614" width="13.140625" customWidth="1"/>
    <col min="14615" max="14615" width="14.85546875" customWidth="1"/>
    <col min="14616" max="14616" width="12.7109375" customWidth="1"/>
    <col min="14617" max="14617" width="11.42578125" customWidth="1"/>
    <col min="14618" max="14618" width="14" customWidth="1"/>
    <col min="14858" max="14858" width="22.7109375" customWidth="1"/>
    <col min="14859" max="14861" width="2.85546875" customWidth="1"/>
    <col min="14862" max="14862" width="29.28515625" customWidth="1"/>
    <col min="14866" max="14868" width="14.5703125" customWidth="1"/>
    <col min="14870" max="14870" width="13.140625" customWidth="1"/>
    <col min="14871" max="14871" width="14.85546875" customWidth="1"/>
    <col min="14872" max="14872" width="12.7109375" customWidth="1"/>
    <col min="14873" max="14873" width="11.42578125" customWidth="1"/>
    <col min="14874" max="14874" width="14" customWidth="1"/>
    <col min="15114" max="15114" width="22.7109375" customWidth="1"/>
    <col min="15115" max="15117" width="2.85546875" customWidth="1"/>
    <col min="15118" max="15118" width="29.28515625" customWidth="1"/>
    <col min="15122" max="15124" width="14.5703125" customWidth="1"/>
    <col min="15126" max="15126" width="13.140625" customWidth="1"/>
    <col min="15127" max="15127" width="14.85546875" customWidth="1"/>
    <col min="15128" max="15128" width="12.7109375" customWidth="1"/>
    <col min="15129" max="15129" width="11.42578125" customWidth="1"/>
    <col min="15130" max="15130" width="14" customWidth="1"/>
    <col min="15370" max="15370" width="22.7109375" customWidth="1"/>
    <col min="15371" max="15373" width="2.85546875" customWidth="1"/>
    <col min="15374" max="15374" width="29.28515625" customWidth="1"/>
    <col min="15378" max="15380" width="14.5703125" customWidth="1"/>
    <col min="15382" max="15382" width="13.140625" customWidth="1"/>
    <col min="15383" max="15383" width="14.85546875" customWidth="1"/>
    <col min="15384" max="15384" width="12.7109375" customWidth="1"/>
    <col min="15385" max="15385" width="11.42578125" customWidth="1"/>
    <col min="15386" max="15386" width="14" customWidth="1"/>
    <col min="15626" max="15626" width="22.7109375" customWidth="1"/>
    <col min="15627" max="15629" width="2.85546875" customWidth="1"/>
    <col min="15630" max="15630" width="29.28515625" customWidth="1"/>
    <col min="15634" max="15636" width="14.5703125" customWidth="1"/>
    <col min="15638" max="15638" width="13.140625" customWidth="1"/>
    <col min="15639" max="15639" width="14.85546875" customWidth="1"/>
    <col min="15640" max="15640" width="12.7109375" customWidth="1"/>
    <col min="15641" max="15641" width="11.42578125" customWidth="1"/>
    <col min="15642" max="15642" width="14" customWidth="1"/>
    <col min="15882" max="15882" width="22.7109375" customWidth="1"/>
    <col min="15883" max="15885" width="2.85546875" customWidth="1"/>
    <col min="15886" max="15886" width="29.28515625" customWidth="1"/>
    <col min="15890" max="15892" width="14.5703125" customWidth="1"/>
    <col min="15894" max="15894" width="13.140625" customWidth="1"/>
    <col min="15895" max="15895" width="14.85546875" customWidth="1"/>
    <col min="15896" max="15896" width="12.7109375" customWidth="1"/>
    <col min="15897" max="15897" width="11.42578125" customWidth="1"/>
    <col min="15898" max="15898" width="14" customWidth="1"/>
    <col min="16138" max="16138" width="22.7109375" customWidth="1"/>
    <col min="16139" max="16141" width="2.85546875" customWidth="1"/>
    <col min="16142" max="16142" width="29.28515625" customWidth="1"/>
    <col min="16146" max="16148" width="14.5703125" customWidth="1"/>
    <col min="16150" max="16150" width="13.140625" customWidth="1"/>
    <col min="16151" max="16151" width="14.85546875" customWidth="1"/>
    <col min="16152" max="16152" width="12.7109375" customWidth="1"/>
    <col min="16153" max="16153" width="11.42578125" customWidth="1"/>
    <col min="16154" max="16154" width="14" customWidth="1"/>
  </cols>
  <sheetData>
    <row r="1" spans="1:34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688</v>
      </c>
      <c r="N1" t="s">
        <v>19</v>
      </c>
      <c r="O1" t="s">
        <v>20</v>
      </c>
      <c r="P1" t="s">
        <v>21</v>
      </c>
      <c r="Q1" s="9" t="s">
        <v>22</v>
      </c>
      <c r="R1" s="9" t="s">
        <v>671</v>
      </c>
      <c r="S1" s="9" t="s">
        <v>23</v>
      </c>
      <c r="T1" s="9" t="s">
        <v>672</v>
      </c>
      <c r="U1" s="9" t="s">
        <v>689</v>
      </c>
      <c r="V1" s="9" t="s">
        <v>1515</v>
      </c>
      <c r="W1" s="9" t="s">
        <v>690</v>
      </c>
      <c r="X1" s="20" t="s">
        <v>691</v>
      </c>
      <c r="Y1" s="9" t="s">
        <v>692</v>
      </c>
      <c r="Z1" s="9" t="s">
        <v>693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</row>
    <row r="2" spans="1:34" hidden="1">
      <c r="A2" t="s">
        <v>43</v>
      </c>
      <c r="B2" t="s">
        <v>44</v>
      </c>
      <c r="C2" t="s">
        <v>300</v>
      </c>
      <c r="D2" t="s">
        <v>44</v>
      </c>
      <c r="E2" t="s">
        <v>222</v>
      </c>
      <c r="F2" t="s">
        <v>42</v>
      </c>
      <c r="G2" t="s">
        <v>455</v>
      </c>
      <c r="H2" t="s">
        <v>694</v>
      </c>
      <c r="I2" t="s">
        <v>695</v>
      </c>
      <c r="J2" t="s">
        <v>696</v>
      </c>
      <c r="K2" t="s">
        <v>697</v>
      </c>
      <c r="L2" t="s">
        <v>47</v>
      </c>
      <c r="M2" t="s">
        <v>455</v>
      </c>
      <c r="N2">
        <v>0</v>
      </c>
      <c r="O2">
        <v>0</v>
      </c>
      <c r="P2" t="s">
        <v>43</v>
      </c>
      <c r="Q2" s="9">
        <v>205900000</v>
      </c>
      <c r="R2" s="9">
        <v>0</v>
      </c>
      <c r="S2" s="9">
        <v>205900000</v>
      </c>
      <c r="T2" s="9">
        <v>0</v>
      </c>
      <c r="U2" s="9">
        <v>13261805</v>
      </c>
      <c r="V2" s="9">
        <f>W2-U2</f>
        <v>205900000</v>
      </c>
      <c r="W2" s="9">
        <v>219161805</v>
      </c>
      <c r="X2" s="9">
        <v>18794512</v>
      </c>
      <c r="Y2" s="9" t="s">
        <v>56</v>
      </c>
      <c r="AA2" t="s">
        <v>54</v>
      </c>
      <c r="AB2" t="s">
        <v>55</v>
      </c>
      <c r="AC2" t="s">
        <v>56</v>
      </c>
      <c r="AD2" t="s">
        <v>56</v>
      </c>
      <c r="AE2" t="s">
        <v>56</v>
      </c>
      <c r="AF2" t="s">
        <v>56</v>
      </c>
      <c r="AG2" t="s">
        <v>57</v>
      </c>
      <c r="AH2">
        <v>1</v>
      </c>
    </row>
    <row r="3" spans="1:34" hidden="1">
      <c r="A3" t="s">
        <v>43</v>
      </c>
      <c r="B3" t="s">
        <v>44</v>
      </c>
      <c r="C3" t="s">
        <v>698</v>
      </c>
      <c r="D3" t="s">
        <v>44</v>
      </c>
      <c r="E3" t="s">
        <v>222</v>
      </c>
      <c r="F3" t="s">
        <v>42</v>
      </c>
      <c r="G3" t="s">
        <v>455</v>
      </c>
      <c r="H3" t="s">
        <v>694</v>
      </c>
      <c r="I3" t="s">
        <v>699</v>
      </c>
      <c r="J3" t="s">
        <v>696</v>
      </c>
      <c r="K3" t="s">
        <v>697</v>
      </c>
      <c r="L3" t="s">
        <v>47</v>
      </c>
      <c r="M3" t="s">
        <v>455</v>
      </c>
      <c r="N3">
        <v>0</v>
      </c>
      <c r="O3">
        <v>0</v>
      </c>
      <c r="P3" t="s">
        <v>43</v>
      </c>
      <c r="Q3" s="9">
        <v>50000000</v>
      </c>
      <c r="R3" s="9">
        <v>0</v>
      </c>
      <c r="S3" s="9">
        <v>50000000</v>
      </c>
      <c r="T3" s="9">
        <v>0</v>
      </c>
      <c r="U3" s="9">
        <v>0</v>
      </c>
      <c r="V3" s="9">
        <f t="shared" ref="V3:V14" si="0">W3-U3</f>
        <v>48437136</v>
      </c>
      <c r="W3" s="9">
        <v>48437136</v>
      </c>
      <c r="X3" s="9">
        <v>8401944</v>
      </c>
      <c r="Y3" s="9" t="s">
        <v>56</v>
      </c>
      <c r="Z3" s="9">
        <f t="shared" ref="Z3:Z14" si="1">S3-W3</f>
        <v>1562864</v>
      </c>
      <c r="AA3" t="s">
        <v>54</v>
      </c>
      <c r="AB3" t="s">
        <v>55</v>
      </c>
      <c r="AC3" t="s">
        <v>56</v>
      </c>
      <c r="AD3" t="s">
        <v>56</v>
      </c>
      <c r="AE3" t="s">
        <v>56</v>
      </c>
      <c r="AF3" t="s">
        <v>56</v>
      </c>
      <c r="AG3" t="s">
        <v>57</v>
      </c>
      <c r="AH3">
        <v>1</v>
      </c>
    </row>
    <row r="4" spans="1:34" hidden="1">
      <c r="A4" t="s">
        <v>43</v>
      </c>
      <c r="B4" t="s">
        <v>44</v>
      </c>
      <c r="C4" t="s">
        <v>700</v>
      </c>
      <c r="D4" t="s">
        <v>44</v>
      </c>
      <c r="E4" t="s">
        <v>222</v>
      </c>
      <c r="F4" t="s">
        <v>42</v>
      </c>
      <c r="G4" t="s">
        <v>455</v>
      </c>
      <c r="H4" t="s">
        <v>694</v>
      </c>
      <c r="I4" t="s">
        <v>701</v>
      </c>
      <c r="J4" t="s">
        <v>696</v>
      </c>
      <c r="K4" t="s">
        <v>697</v>
      </c>
      <c r="L4" t="s">
        <v>47</v>
      </c>
      <c r="M4" t="s">
        <v>455</v>
      </c>
      <c r="N4">
        <v>0</v>
      </c>
      <c r="O4">
        <v>0</v>
      </c>
      <c r="P4" t="s">
        <v>43</v>
      </c>
      <c r="Q4" s="9">
        <v>6601797000</v>
      </c>
      <c r="R4" s="9">
        <v>0</v>
      </c>
      <c r="S4" s="9">
        <v>6601797000</v>
      </c>
      <c r="T4" s="9">
        <v>0</v>
      </c>
      <c r="U4" s="9">
        <v>0</v>
      </c>
      <c r="V4" s="9">
        <f t="shared" si="0"/>
        <v>6601797000</v>
      </c>
      <c r="W4" s="9">
        <v>6601797000</v>
      </c>
      <c r="X4" s="9">
        <v>1100299500</v>
      </c>
      <c r="Y4" s="9" t="s">
        <v>56</v>
      </c>
      <c r="Z4" s="9">
        <f t="shared" si="1"/>
        <v>0</v>
      </c>
      <c r="AA4" t="s">
        <v>54</v>
      </c>
      <c r="AB4" t="s">
        <v>55</v>
      </c>
      <c r="AC4" t="s">
        <v>56</v>
      </c>
      <c r="AD4" t="s">
        <v>56</v>
      </c>
      <c r="AE4" t="s">
        <v>56</v>
      </c>
      <c r="AF4" t="s">
        <v>56</v>
      </c>
      <c r="AG4" t="s">
        <v>57</v>
      </c>
      <c r="AH4">
        <v>1</v>
      </c>
    </row>
    <row r="5" spans="1:34" hidden="1">
      <c r="A5" t="s">
        <v>43</v>
      </c>
      <c r="B5" t="s">
        <v>44</v>
      </c>
      <c r="C5" t="s">
        <v>702</v>
      </c>
      <c r="D5" t="s">
        <v>44</v>
      </c>
      <c r="E5" t="s">
        <v>222</v>
      </c>
      <c r="F5" t="s">
        <v>42</v>
      </c>
      <c r="G5" t="s">
        <v>455</v>
      </c>
      <c r="H5" t="s">
        <v>694</v>
      </c>
      <c r="I5" t="s">
        <v>703</v>
      </c>
      <c r="J5" t="s">
        <v>696</v>
      </c>
      <c r="K5" t="s">
        <v>697</v>
      </c>
      <c r="L5" t="s">
        <v>47</v>
      </c>
      <c r="M5" t="s">
        <v>455</v>
      </c>
      <c r="N5">
        <v>0</v>
      </c>
      <c r="O5">
        <v>0</v>
      </c>
      <c r="P5" t="s">
        <v>43</v>
      </c>
      <c r="Q5" s="9">
        <v>6765850000</v>
      </c>
      <c r="R5" s="9">
        <v>0</v>
      </c>
      <c r="S5" s="9">
        <v>6765850000</v>
      </c>
      <c r="T5" s="9">
        <v>0</v>
      </c>
      <c r="U5" s="9">
        <v>0</v>
      </c>
      <c r="V5" s="9">
        <f t="shared" si="0"/>
        <v>5126896006</v>
      </c>
      <c r="W5" s="9">
        <v>5126896006</v>
      </c>
      <c r="X5" s="9">
        <v>1761495713</v>
      </c>
      <c r="Y5" s="9" t="s">
        <v>56</v>
      </c>
      <c r="Z5" s="9">
        <f t="shared" si="1"/>
        <v>1638953994</v>
      </c>
      <c r="AA5" t="s">
        <v>54</v>
      </c>
      <c r="AB5" t="s">
        <v>55</v>
      </c>
      <c r="AC5" t="s">
        <v>56</v>
      </c>
      <c r="AD5" t="s">
        <v>56</v>
      </c>
      <c r="AE5" t="s">
        <v>56</v>
      </c>
      <c r="AF5" t="s">
        <v>56</v>
      </c>
      <c r="AG5" t="s">
        <v>57</v>
      </c>
      <c r="AH5">
        <v>1</v>
      </c>
    </row>
    <row r="6" spans="1:34" hidden="1">
      <c r="A6" t="s">
        <v>386</v>
      </c>
      <c r="B6" t="s">
        <v>44</v>
      </c>
      <c r="C6" t="s">
        <v>702</v>
      </c>
      <c r="D6" t="s">
        <v>44</v>
      </c>
      <c r="E6" t="s">
        <v>222</v>
      </c>
      <c r="F6" t="s">
        <v>42</v>
      </c>
      <c r="G6" t="s">
        <v>704</v>
      </c>
      <c r="H6" t="s">
        <v>694</v>
      </c>
      <c r="I6" t="s">
        <v>703</v>
      </c>
      <c r="J6" t="s">
        <v>696</v>
      </c>
      <c r="K6" t="s">
        <v>697</v>
      </c>
      <c r="L6" t="s">
        <v>47</v>
      </c>
      <c r="M6" t="s">
        <v>704</v>
      </c>
      <c r="N6">
        <v>0</v>
      </c>
      <c r="O6">
        <v>0</v>
      </c>
      <c r="P6" t="s">
        <v>386</v>
      </c>
      <c r="Q6" s="9">
        <v>0</v>
      </c>
      <c r="R6" s="9">
        <v>4049803000</v>
      </c>
      <c r="S6" s="9">
        <v>4049803000</v>
      </c>
      <c r="T6" s="9">
        <v>0</v>
      </c>
      <c r="U6" s="9">
        <v>0</v>
      </c>
      <c r="V6" s="9">
        <f t="shared" si="0"/>
        <v>4049803000</v>
      </c>
      <c r="W6" s="9">
        <v>4049803000</v>
      </c>
      <c r="Y6" s="9" t="s">
        <v>56</v>
      </c>
      <c r="Z6" s="9">
        <f t="shared" si="1"/>
        <v>0</v>
      </c>
      <c r="AA6" t="s">
        <v>54</v>
      </c>
      <c r="AB6" t="s">
        <v>55</v>
      </c>
      <c r="AC6" t="s">
        <v>56</v>
      </c>
      <c r="AD6" t="s">
        <v>56</v>
      </c>
      <c r="AE6" t="s">
        <v>56</v>
      </c>
      <c r="AF6" t="s">
        <v>56</v>
      </c>
      <c r="AG6" t="s">
        <v>57</v>
      </c>
      <c r="AH6">
        <v>1</v>
      </c>
    </row>
    <row r="7" spans="1:34" hidden="1">
      <c r="A7" t="s">
        <v>386</v>
      </c>
      <c r="B7" t="s">
        <v>41</v>
      </c>
      <c r="C7" t="s">
        <v>222</v>
      </c>
      <c r="D7" t="s">
        <v>44</v>
      </c>
      <c r="E7" t="s">
        <v>236</v>
      </c>
      <c r="F7" t="s">
        <v>42</v>
      </c>
      <c r="G7" t="s">
        <v>704</v>
      </c>
      <c r="H7" t="s">
        <v>705</v>
      </c>
      <c r="I7" t="s">
        <v>210</v>
      </c>
      <c r="J7" t="s">
        <v>696</v>
      </c>
      <c r="K7" t="s">
        <v>706</v>
      </c>
      <c r="L7" t="s">
        <v>47</v>
      </c>
      <c r="M7" t="s">
        <v>704</v>
      </c>
      <c r="N7">
        <v>0</v>
      </c>
      <c r="O7">
        <v>0</v>
      </c>
      <c r="P7" t="s">
        <v>386</v>
      </c>
      <c r="Q7" s="9">
        <v>5000000</v>
      </c>
      <c r="R7" s="9">
        <v>0</v>
      </c>
      <c r="S7" s="9">
        <v>5000000</v>
      </c>
      <c r="T7" s="9">
        <v>0</v>
      </c>
      <c r="U7" s="9">
        <v>45800667</v>
      </c>
      <c r="V7" s="9">
        <f t="shared" si="0"/>
        <v>5000000</v>
      </c>
      <c r="W7" s="9">
        <v>50800667</v>
      </c>
      <c r="X7" s="9">
        <v>4442833</v>
      </c>
      <c r="Y7" s="9" t="s">
        <v>56</v>
      </c>
      <c r="AA7" t="s">
        <v>54</v>
      </c>
      <c r="AB7" t="s">
        <v>55</v>
      </c>
      <c r="AC7" t="s">
        <v>56</v>
      </c>
      <c r="AD7" t="s">
        <v>56</v>
      </c>
      <c r="AE7" t="s">
        <v>56</v>
      </c>
      <c r="AF7" t="s">
        <v>56</v>
      </c>
      <c r="AG7" t="s">
        <v>57</v>
      </c>
      <c r="AH7">
        <v>1</v>
      </c>
    </row>
    <row r="8" spans="1:34" hidden="1">
      <c r="A8" t="s">
        <v>386</v>
      </c>
      <c r="B8" t="s">
        <v>41</v>
      </c>
      <c r="C8" t="s">
        <v>222</v>
      </c>
      <c r="D8" t="s">
        <v>44</v>
      </c>
      <c r="E8" t="s">
        <v>236</v>
      </c>
      <c r="F8" t="s">
        <v>186</v>
      </c>
      <c r="G8" t="s">
        <v>704</v>
      </c>
      <c r="H8" t="s">
        <v>705</v>
      </c>
      <c r="I8" t="s">
        <v>210</v>
      </c>
      <c r="J8" t="s">
        <v>696</v>
      </c>
      <c r="K8" t="s">
        <v>706</v>
      </c>
      <c r="L8" t="s">
        <v>188</v>
      </c>
      <c r="M8" t="s">
        <v>704</v>
      </c>
      <c r="N8">
        <v>0</v>
      </c>
      <c r="O8">
        <v>0</v>
      </c>
      <c r="P8" t="s">
        <v>386</v>
      </c>
      <c r="Q8" s="9">
        <v>0</v>
      </c>
      <c r="R8" s="9">
        <v>7127223551</v>
      </c>
      <c r="S8" s="9">
        <v>7127223551</v>
      </c>
      <c r="T8" s="9">
        <v>0</v>
      </c>
      <c r="U8" s="9">
        <v>0</v>
      </c>
      <c r="V8" s="9">
        <f t="shared" si="0"/>
        <v>7127223551</v>
      </c>
      <c r="W8" s="9">
        <v>7127223551</v>
      </c>
      <c r="Y8" s="9" t="s">
        <v>56</v>
      </c>
      <c r="Z8" s="9">
        <f t="shared" si="1"/>
        <v>0</v>
      </c>
      <c r="AA8" t="s">
        <v>54</v>
      </c>
      <c r="AB8" t="s">
        <v>55</v>
      </c>
      <c r="AC8" t="s">
        <v>56</v>
      </c>
      <c r="AD8" t="s">
        <v>56</v>
      </c>
      <c r="AE8" t="s">
        <v>56</v>
      </c>
      <c r="AF8" t="s">
        <v>56</v>
      </c>
      <c r="AG8" t="s">
        <v>57</v>
      </c>
      <c r="AH8">
        <v>1</v>
      </c>
    </row>
    <row r="9" spans="1:34">
      <c r="A9" t="s">
        <v>429</v>
      </c>
      <c r="B9" t="s">
        <v>44</v>
      </c>
      <c r="C9" t="s">
        <v>707</v>
      </c>
      <c r="D9" t="s">
        <v>44</v>
      </c>
      <c r="E9" t="s">
        <v>222</v>
      </c>
      <c r="F9" t="s">
        <v>42</v>
      </c>
      <c r="G9" t="s">
        <v>708</v>
      </c>
      <c r="H9" t="s">
        <v>694</v>
      </c>
      <c r="I9" t="s">
        <v>709</v>
      </c>
      <c r="J9" t="s">
        <v>696</v>
      </c>
      <c r="K9" t="s">
        <v>697</v>
      </c>
      <c r="L9" t="s">
        <v>47</v>
      </c>
      <c r="M9" t="s">
        <v>708</v>
      </c>
      <c r="N9">
        <v>0</v>
      </c>
      <c r="O9">
        <v>0</v>
      </c>
      <c r="P9" t="s">
        <v>429</v>
      </c>
      <c r="Q9" s="9">
        <v>273271000</v>
      </c>
      <c r="R9" s="9">
        <v>0</v>
      </c>
      <c r="S9" s="9">
        <v>273271000</v>
      </c>
      <c r="T9" s="9">
        <v>0</v>
      </c>
      <c r="U9" s="9">
        <v>17914900</v>
      </c>
      <c r="V9" s="9">
        <f t="shared" si="0"/>
        <v>273271000</v>
      </c>
      <c r="W9" s="9">
        <v>291185900</v>
      </c>
      <c r="Y9" s="9" t="s">
        <v>56</v>
      </c>
      <c r="AA9" t="s">
        <v>54</v>
      </c>
      <c r="AB9" t="s">
        <v>55</v>
      </c>
      <c r="AC9" t="s">
        <v>56</v>
      </c>
      <c r="AD9" t="s">
        <v>56</v>
      </c>
      <c r="AE9" t="s">
        <v>56</v>
      </c>
      <c r="AF9" t="s">
        <v>56</v>
      </c>
      <c r="AG9" t="s">
        <v>57</v>
      </c>
      <c r="AH9">
        <v>1</v>
      </c>
    </row>
    <row r="10" spans="1:34">
      <c r="A10" t="s">
        <v>429</v>
      </c>
      <c r="B10" t="s">
        <v>44</v>
      </c>
      <c r="C10" t="s">
        <v>702</v>
      </c>
      <c r="D10" t="s">
        <v>44</v>
      </c>
      <c r="E10" t="s">
        <v>222</v>
      </c>
      <c r="F10" t="s">
        <v>42</v>
      </c>
      <c r="G10" t="s">
        <v>708</v>
      </c>
      <c r="H10" t="s">
        <v>694</v>
      </c>
      <c r="I10" t="s">
        <v>703</v>
      </c>
      <c r="J10" t="s">
        <v>696</v>
      </c>
      <c r="K10" t="s">
        <v>697</v>
      </c>
      <c r="L10" t="s">
        <v>47</v>
      </c>
      <c r="M10" t="s">
        <v>708</v>
      </c>
      <c r="N10">
        <v>0</v>
      </c>
      <c r="O10">
        <v>0</v>
      </c>
      <c r="P10" t="s">
        <v>429</v>
      </c>
      <c r="Q10" s="9">
        <v>648752000</v>
      </c>
      <c r="R10" s="9">
        <v>680128000</v>
      </c>
      <c r="S10" s="9">
        <v>1328880000</v>
      </c>
      <c r="T10" s="9">
        <v>0</v>
      </c>
      <c r="U10" s="9">
        <v>0</v>
      </c>
      <c r="V10" s="9">
        <f t="shared" si="0"/>
        <v>1328880000</v>
      </c>
      <c r="W10" s="9">
        <v>1328880000</v>
      </c>
      <c r="Y10" s="9" t="s">
        <v>56</v>
      </c>
      <c r="Z10" s="9">
        <f t="shared" si="1"/>
        <v>0</v>
      </c>
      <c r="AA10" t="s">
        <v>54</v>
      </c>
      <c r="AB10" t="s">
        <v>55</v>
      </c>
      <c r="AC10" t="s">
        <v>56</v>
      </c>
      <c r="AD10" t="s">
        <v>56</v>
      </c>
      <c r="AE10" t="s">
        <v>56</v>
      </c>
      <c r="AF10" t="s">
        <v>56</v>
      </c>
      <c r="AG10" t="s">
        <v>57</v>
      </c>
      <c r="AH10">
        <v>1</v>
      </c>
    </row>
    <row r="11" spans="1:34">
      <c r="A11" t="s">
        <v>429</v>
      </c>
      <c r="B11" t="s">
        <v>41</v>
      </c>
      <c r="C11" t="s">
        <v>222</v>
      </c>
      <c r="D11" t="s">
        <v>44</v>
      </c>
      <c r="E11" t="s">
        <v>236</v>
      </c>
      <c r="F11" t="s">
        <v>42</v>
      </c>
      <c r="G11" t="s">
        <v>708</v>
      </c>
      <c r="H11" t="s">
        <v>705</v>
      </c>
      <c r="I11" t="s">
        <v>210</v>
      </c>
      <c r="J11" t="s">
        <v>696</v>
      </c>
      <c r="K11" t="s">
        <v>706</v>
      </c>
      <c r="L11" t="s">
        <v>47</v>
      </c>
      <c r="M11" t="s">
        <v>708</v>
      </c>
      <c r="N11">
        <v>0</v>
      </c>
      <c r="O11">
        <v>0</v>
      </c>
      <c r="P11" t="s">
        <v>429</v>
      </c>
      <c r="Q11" s="9">
        <v>8000000</v>
      </c>
      <c r="R11" s="9">
        <v>0</v>
      </c>
      <c r="S11" s="9">
        <v>8000000</v>
      </c>
      <c r="T11" s="9">
        <v>0</v>
      </c>
      <c r="U11" s="9">
        <v>24761501</v>
      </c>
      <c r="V11" s="9">
        <f t="shared" si="0"/>
        <v>8000000</v>
      </c>
      <c r="W11" s="9">
        <v>32761501</v>
      </c>
      <c r="X11" s="9">
        <v>2919531</v>
      </c>
      <c r="Y11" s="9" t="s">
        <v>56</v>
      </c>
      <c r="AA11" t="s">
        <v>54</v>
      </c>
      <c r="AB11" t="s">
        <v>55</v>
      </c>
      <c r="AC11" t="s">
        <v>56</v>
      </c>
      <c r="AD11" t="s">
        <v>56</v>
      </c>
      <c r="AE11" t="s">
        <v>56</v>
      </c>
      <c r="AF11" t="s">
        <v>56</v>
      </c>
      <c r="AG11" t="s">
        <v>57</v>
      </c>
      <c r="AH11">
        <v>1</v>
      </c>
    </row>
    <row r="12" spans="1:34">
      <c r="A12" t="s">
        <v>429</v>
      </c>
      <c r="B12" t="s">
        <v>41</v>
      </c>
      <c r="C12" t="s">
        <v>222</v>
      </c>
      <c r="D12" t="s">
        <v>44</v>
      </c>
      <c r="E12" t="s">
        <v>236</v>
      </c>
      <c r="F12" t="s">
        <v>186</v>
      </c>
      <c r="G12" t="s">
        <v>708</v>
      </c>
      <c r="H12" t="s">
        <v>705</v>
      </c>
      <c r="I12" t="s">
        <v>210</v>
      </c>
      <c r="J12" t="s">
        <v>696</v>
      </c>
      <c r="K12" t="s">
        <v>706</v>
      </c>
      <c r="L12" t="s">
        <v>188</v>
      </c>
      <c r="M12" t="s">
        <v>708</v>
      </c>
      <c r="N12">
        <v>4</v>
      </c>
      <c r="O12">
        <v>4</v>
      </c>
      <c r="P12" t="s">
        <v>429</v>
      </c>
      <c r="Q12" s="9">
        <v>0</v>
      </c>
      <c r="R12" s="9">
        <v>726073026</v>
      </c>
      <c r="S12" s="9">
        <v>726073026</v>
      </c>
      <c r="T12" s="9">
        <v>0</v>
      </c>
      <c r="U12" s="9">
        <v>0</v>
      </c>
      <c r="V12" s="9">
        <f t="shared" si="0"/>
        <v>726073026</v>
      </c>
      <c r="W12" s="9">
        <v>726073026</v>
      </c>
      <c r="Y12" s="9" t="s">
        <v>56</v>
      </c>
      <c r="Z12" s="9">
        <f t="shared" si="1"/>
        <v>0</v>
      </c>
      <c r="AA12" t="s">
        <v>54</v>
      </c>
      <c r="AB12" t="s">
        <v>55</v>
      </c>
      <c r="AC12" t="s">
        <v>56</v>
      </c>
      <c r="AD12" t="s">
        <v>56</v>
      </c>
      <c r="AE12" t="s">
        <v>56</v>
      </c>
      <c r="AF12" t="s">
        <v>56</v>
      </c>
      <c r="AG12" t="s">
        <v>57</v>
      </c>
      <c r="AH12">
        <v>1</v>
      </c>
    </row>
    <row r="13" spans="1:34" hidden="1">
      <c r="A13" t="s">
        <v>182</v>
      </c>
      <c r="B13" t="s">
        <v>44</v>
      </c>
      <c r="C13" t="s">
        <v>702</v>
      </c>
      <c r="D13" t="s">
        <v>44</v>
      </c>
      <c r="E13" t="s">
        <v>222</v>
      </c>
      <c r="F13" t="s">
        <v>42</v>
      </c>
      <c r="G13" t="s">
        <v>710</v>
      </c>
      <c r="H13" t="s">
        <v>694</v>
      </c>
      <c r="I13" t="s">
        <v>703</v>
      </c>
      <c r="J13" t="s">
        <v>696</v>
      </c>
      <c r="K13" t="s">
        <v>697</v>
      </c>
      <c r="L13" t="s">
        <v>47</v>
      </c>
      <c r="M13" t="s">
        <v>710</v>
      </c>
      <c r="N13">
        <v>0</v>
      </c>
      <c r="O13">
        <v>0</v>
      </c>
      <c r="P13" t="s">
        <v>182</v>
      </c>
      <c r="Q13" s="9">
        <v>2478682400</v>
      </c>
      <c r="R13" s="9">
        <v>0</v>
      </c>
      <c r="S13" s="9">
        <v>2478682400</v>
      </c>
      <c r="T13" s="9">
        <v>0</v>
      </c>
      <c r="U13" s="9">
        <v>0</v>
      </c>
      <c r="V13" s="9">
        <f t="shared" si="0"/>
        <v>2352319973</v>
      </c>
      <c r="W13" s="9">
        <v>2352319973</v>
      </c>
      <c r="Y13" s="9" t="s">
        <v>56</v>
      </c>
      <c r="Z13" s="21">
        <f t="shared" si="1"/>
        <v>126362427</v>
      </c>
      <c r="AA13" t="s">
        <v>54</v>
      </c>
      <c r="AB13" t="s">
        <v>55</v>
      </c>
      <c r="AC13" t="s">
        <v>56</v>
      </c>
      <c r="AD13" t="s">
        <v>56</v>
      </c>
      <c r="AE13" t="s">
        <v>56</v>
      </c>
      <c r="AF13" t="s">
        <v>56</v>
      </c>
      <c r="AG13" t="s">
        <v>57</v>
      </c>
      <c r="AH13">
        <v>1</v>
      </c>
    </row>
    <row r="14" spans="1:34" hidden="1">
      <c r="A14" t="s">
        <v>182</v>
      </c>
      <c r="B14" t="s">
        <v>41</v>
      </c>
      <c r="C14" t="s">
        <v>222</v>
      </c>
      <c r="D14" t="s">
        <v>44</v>
      </c>
      <c r="E14" t="s">
        <v>236</v>
      </c>
      <c r="F14" t="s">
        <v>186</v>
      </c>
      <c r="G14" t="s">
        <v>710</v>
      </c>
      <c r="H14" t="s">
        <v>705</v>
      </c>
      <c r="I14" t="s">
        <v>210</v>
      </c>
      <c r="J14" t="s">
        <v>696</v>
      </c>
      <c r="K14" t="s">
        <v>706</v>
      </c>
      <c r="L14" t="s">
        <v>188</v>
      </c>
      <c r="M14" t="s">
        <v>710</v>
      </c>
      <c r="N14">
        <v>0</v>
      </c>
      <c r="O14">
        <v>0</v>
      </c>
      <c r="P14" t="s">
        <v>182</v>
      </c>
      <c r="Q14" s="9">
        <v>0</v>
      </c>
      <c r="R14" s="9">
        <v>2374776410</v>
      </c>
      <c r="S14" s="9">
        <v>2374776410</v>
      </c>
      <c r="T14" s="9">
        <v>0</v>
      </c>
      <c r="U14" s="9">
        <v>0</v>
      </c>
      <c r="V14" s="9">
        <f t="shared" si="0"/>
        <v>2374776410</v>
      </c>
      <c r="W14" s="9">
        <v>2374776410</v>
      </c>
      <c r="Y14" s="9" t="s">
        <v>56</v>
      </c>
      <c r="Z14" s="9">
        <f t="shared" si="1"/>
        <v>0</v>
      </c>
      <c r="AA14" t="s">
        <v>54</v>
      </c>
      <c r="AB14" t="s">
        <v>55</v>
      </c>
      <c r="AC14" t="s">
        <v>56</v>
      </c>
      <c r="AD14" t="s">
        <v>56</v>
      </c>
      <c r="AE14" t="s">
        <v>56</v>
      </c>
      <c r="AF14" t="s">
        <v>56</v>
      </c>
      <c r="AG14" t="s">
        <v>57</v>
      </c>
      <c r="AH14">
        <v>1</v>
      </c>
    </row>
    <row r="16" spans="1:34" s="35" customFormat="1">
      <c r="Q16" s="45">
        <f t="shared" ref="Q16:X16" si="2">SUM(Q2:Q15)</f>
        <v>17037252400</v>
      </c>
      <c r="R16" s="45">
        <f t="shared" si="2"/>
        <v>14958003987</v>
      </c>
      <c r="S16" s="45">
        <f t="shared" si="2"/>
        <v>31995256387</v>
      </c>
      <c r="T16" s="45">
        <f t="shared" si="2"/>
        <v>0</v>
      </c>
      <c r="U16" s="45">
        <f t="shared" si="2"/>
        <v>101738873</v>
      </c>
      <c r="V16" s="45">
        <f t="shared" si="2"/>
        <v>30228377102</v>
      </c>
      <c r="W16" s="45">
        <f t="shared" si="2"/>
        <v>30330115975</v>
      </c>
      <c r="X16" s="45">
        <f t="shared" si="2"/>
        <v>2896354033</v>
      </c>
      <c r="Y16" s="45"/>
      <c r="Z16" s="45">
        <f>SUM(Z2:Z15)</f>
        <v>1766879285</v>
      </c>
    </row>
    <row r="18" spans="13:24">
      <c r="U18" s="20"/>
      <c r="V18" s="20"/>
    </row>
    <row r="19" spans="13:24">
      <c r="M19" s="35" t="s">
        <v>708</v>
      </c>
      <c r="S19" s="45">
        <f>SUBTOTAL(9,S9:S12)</f>
        <v>2336224026</v>
      </c>
      <c r="U19" s="20"/>
      <c r="V19" s="45">
        <f>SUBTOTAL(9,V9:V12)</f>
        <v>2336224026</v>
      </c>
    </row>
    <row r="20" spans="13:24">
      <c r="U20" s="20"/>
      <c r="V20" s="20">
        <f>U9+U11</f>
        <v>42676401</v>
      </c>
      <c r="W20" s="9" t="s">
        <v>1551</v>
      </c>
    </row>
    <row r="21" spans="13:24">
      <c r="V21" s="90">
        <f>V19+V20</f>
        <v>2378900427</v>
      </c>
    </row>
    <row r="22" spans="13:24">
      <c r="W22" s="2"/>
    </row>
    <row r="25" spans="13:24">
      <c r="T25"/>
    </row>
    <row r="26" spans="13:24">
      <c r="T26"/>
    </row>
    <row r="27" spans="13:24">
      <c r="T27" s="20"/>
    </row>
    <row r="28" spans="13:24">
      <c r="T28" s="20"/>
    </row>
    <row r="29" spans="13:24">
      <c r="T29" s="20"/>
    </row>
    <row r="30" spans="13:24">
      <c r="T30" s="22"/>
      <c r="U30" s="21"/>
      <c r="V30" s="21"/>
      <c r="W30" s="21"/>
      <c r="X30" s="21"/>
    </row>
  </sheetData>
  <autoFilter ref="A1:AH14" xr:uid="{1B6660BD-F9AA-41F0-8239-D4FF7566DBE7}">
    <filterColumn colId="15">
      <filters>
        <filter val="2708"/>
      </filters>
    </filterColumn>
  </autoFilter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BE1C5-688D-4FE7-B499-E462F32456F9}">
  <dimension ref="A1:AM69"/>
  <sheetViews>
    <sheetView workbookViewId="0">
      <pane xSplit="18" ySplit="1" topLeftCell="W58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1" max="2" width="3.28515625" customWidth="1"/>
    <col min="3" max="3" width="5.5703125" customWidth="1"/>
    <col min="4" max="9" width="3.28515625" customWidth="1"/>
    <col min="10" max="10" width="16.5703125" customWidth="1"/>
    <col min="12" max="12" width="1.5703125" customWidth="1"/>
    <col min="14" max="16" width="2.28515625" customWidth="1"/>
    <col min="18" max="18" width="2.42578125" customWidth="1"/>
    <col min="19" max="19" width="13.7109375" style="9" customWidth="1"/>
    <col min="20" max="20" width="13.5703125" customWidth="1"/>
    <col min="24" max="26" width="15.140625" style="9" customWidth="1"/>
    <col min="28" max="32" width="15.140625" style="9" customWidth="1"/>
    <col min="265" max="265" width="16" customWidth="1"/>
    <col min="266" max="266" width="16.5703125" customWidth="1"/>
    <col min="272" max="272" width="4.28515625" customWidth="1"/>
    <col min="275" max="275" width="13.7109375" customWidth="1"/>
    <col min="276" max="276" width="13.5703125" customWidth="1"/>
    <col min="280" max="282" width="15.140625" customWidth="1"/>
    <col min="284" max="288" width="15.140625" customWidth="1"/>
    <col min="521" max="521" width="16" customWidth="1"/>
    <col min="522" max="522" width="16.5703125" customWidth="1"/>
    <col min="528" max="528" width="4.28515625" customWidth="1"/>
    <col min="531" max="531" width="13.7109375" customWidth="1"/>
    <col min="532" max="532" width="13.5703125" customWidth="1"/>
    <col min="536" max="538" width="15.140625" customWidth="1"/>
    <col min="540" max="544" width="15.140625" customWidth="1"/>
    <col min="777" max="777" width="16" customWidth="1"/>
    <col min="778" max="778" width="16.5703125" customWidth="1"/>
    <col min="784" max="784" width="4.28515625" customWidth="1"/>
    <col min="787" max="787" width="13.7109375" customWidth="1"/>
    <col min="788" max="788" width="13.5703125" customWidth="1"/>
    <col min="792" max="794" width="15.140625" customWidth="1"/>
    <col min="796" max="800" width="15.140625" customWidth="1"/>
    <col min="1033" max="1033" width="16" customWidth="1"/>
    <col min="1034" max="1034" width="16.5703125" customWidth="1"/>
    <col min="1040" max="1040" width="4.28515625" customWidth="1"/>
    <col min="1043" max="1043" width="13.7109375" customWidth="1"/>
    <col min="1044" max="1044" width="13.5703125" customWidth="1"/>
    <col min="1048" max="1050" width="15.140625" customWidth="1"/>
    <col min="1052" max="1056" width="15.140625" customWidth="1"/>
    <col min="1289" max="1289" width="16" customWidth="1"/>
    <col min="1290" max="1290" width="16.5703125" customWidth="1"/>
    <col min="1296" max="1296" width="4.28515625" customWidth="1"/>
    <col min="1299" max="1299" width="13.7109375" customWidth="1"/>
    <col min="1300" max="1300" width="13.5703125" customWidth="1"/>
    <col min="1304" max="1306" width="15.140625" customWidth="1"/>
    <col min="1308" max="1312" width="15.140625" customWidth="1"/>
    <col min="1545" max="1545" width="16" customWidth="1"/>
    <col min="1546" max="1546" width="16.5703125" customWidth="1"/>
    <col min="1552" max="1552" width="4.28515625" customWidth="1"/>
    <col min="1555" max="1555" width="13.7109375" customWidth="1"/>
    <col min="1556" max="1556" width="13.5703125" customWidth="1"/>
    <col min="1560" max="1562" width="15.140625" customWidth="1"/>
    <col min="1564" max="1568" width="15.140625" customWidth="1"/>
    <col min="1801" max="1801" width="16" customWidth="1"/>
    <col min="1802" max="1802" width="16.5703125" customWidth="1"/>
    <col min="1808" max="1808" width="4.28515625" customWidth="1"/>
    <col min="1811" max="1811" width="13.7109375" customWidth="1"/>
    <col min="1812" max="1812" width="13.5703125" customWidth="1"/>
    <col min="1816" max="1818" width="15.140625" customWidth="1"/>
    <col min="1820" max="1824" width="15.140625" customWidth="1"/>
    <col min="2057" max="2057" width="16" customWidth="1"/>
    <col min="2058" max="2058" width="16.5703125" customWidth="1"/>
    <col min="2064" max="2064" width="4.28515625" customWidth="1"/>
    <col min="2067" max="2067" width="13.7109375" customWidth="1"/>
    <col min="2068" max="2068" width="13.5703125" customWidth="1"/>
    <col min="2072" max="2074" width="15.140625" customWidth="1"/>
    <col min="2076" max="2080" width="15.140625" customWidth="1"/>
    <col min="2313" max="2313" width="16" customWidth="1"/>
    <col min="2314" max="2314" width="16.5703125" customWidth="1"/>
    <col min="2320" max="2320" width="4.28515625" customWidth="1"/>
    <col min="2323" max="2323" width="13.7109375" customWidth="1"/>
    <col min="2324" max="2324" width="13.5703125" customWidth="1"/>
    <col min="2328" max="2330" width="15.140625" customWidth="1"/>
    <col min="2332" max="2336" width="15.140625" customWidth="1"/>
    <col min="2569" max="2569" width="16" customWidth="1"/>
    <col min="2570" max="2570" width="16.5703125" customWidth="1"/>
    <col min="2576" max="2576" width="4.28515625" customWidth="1"/>
    <col min="2579" max="2579" width="13.7109375" customWidth="1"/>
    <col min="2580" max="2580" width="13.5703125" customWidth="1"/>
    <col min="2584" max="2586" width="15.140625" customWidth="1"/>
    <col min="2588" max="2592" width="15.140625" customWidth="1"/>
    <col min="2825" max="2825" width="16" customWidth="1"/>
    <col min="2826" max="2826" width="16.5703125" customWidth="1"/>
    <col min="2832" max="2832" width="4.28515625" customWidth="1"/>
    <col min="2835" max="2835" width="13.7109375" customWidth="1"/>
    <col min="2836" max="2836" width="13.5703125" customWidth="1"/>
    <col min="2840" max="2842" width="15.140625" customWidth="1"/>
    <col min="2844" max="2848" width="15.140625" customWidth="1"/>
    <col min="3081" max="3081" width="16" customWidth="1"/>
    <col min="3082" max="3082" width="16.5703125" customWidth="1"/>
    <col min="3088" max="3088" width="4.28515625" customWidth="1"/>
    <col min="3091" max="3091" width="13.7109375" customWidth="1"/>
    <col min="3092" max="3092" width="13.5703125" customWidth="1"/>
    <col min="3096" max="3098" width="15.140625" customWidth="1"/>
    <col min="3100" max="3104" width="15.140625" customWidth="1"/>
    <col min="3337" max="3337" width="16" customWidth="1"/>
    <col min="3338" max="3338" width="16.5703125" customWidth="1"/>
    <col min="3344" max="3344" width="4.28515625" customWidth="1"/>
    <col min="3347" max="3347" width="13.7109375" customWidth="1"/>
    <col min="3348" max="3348" width="13.5703125" customWidth="1"/>
    <col min="3352" max="3354" width="15.140625" customWidth="1"/>
    <col min="3356" max="3360" width="15.140625" customWidth="1"/>
    <col min="3593" max="3593" width="16" customWidth="1"/>
    <col min="3594" max="3594" width="16.5703125" customWidth="1"/>
    <col min="3600" max="3600" width="4.28515625" customWidth="1"/>
    <col min="3603" max="3603" width="13.7109375" customWidth="1"/>
    <col min="3604" max="3604" width="13.5703125" customWidth="1"/>
    <col min="3608" max="3610" width="15.140625" customWidth="1"/>
    <col min="3612" max="3616" width="15.140625" customWidth="1"/>
    <col min="3849" max="3849" width="16" customWidth="1"/>
    <col min="3850" max="3850" width="16.5703125" customWidth="1"/>
    <col min="3856" max="3856" width="4.28515625" customWidth="1"/>
    <col min="3859" max="3859" width="13.7109375" customWidth="1"/>
    <col min="3860" max="3860" width="13.5703125" customWidth="1"/>
    <col min="3864" max="3866" width="15.140625" customWidth="1"/>
    <col min="3868" max="3872" width="15.140625" customWidth="1"/>
    <col min="4105" max="4105" width="16" customWidth="1"/>
    <col min="4106" max="4106" width="16.5703125" customWidth="1"/>
    <col min="4112" max="4112" width="4.28515625" customWidth="1"/>
    <col min="4115" max="4115" width="13.7109375" customWidth="1"/>
    <col min="4116" max="4116" width="13.5703125" customWidth="1"/>
    <col min="4120" max="4122" width="15.140625" customWidth="1"/>
    <col min="4124" max="4128" width="15.140625" customWidth="1"/>
    <col min="4361" max="4361" width="16" customWidth="1"/>
    <col min="4362" max="4362" width="16.5703125" customWidth="1"/>
    <col min="4368" max="4368" width="4.28515625" customWidth="1"/>
    <col min="4371" max="4371" width="13.7109375" customWidth="1"/>
    <col min="4372" max="4372" width="13.5703125" customWidth="1"/>
    <col min="4376" max="4378" width="15.140625" customWidth="1"/>
    <col min="4380" max="4384" width="15.140625" customWidth="1"/>
    <col min="4617" max="4617" width="16" customWidth="1"/>
    <col min="4618" max="4618" width="16.5703125" customWidth="1"/>
    <col min="4624" max="4624" width="4.28515625" customWidth="1"/>
    <col min="4627" max="4627" width="13.7109375" customWidth="1"/>
    <col min="4628" max="4628" width="13.5703125" customWidth="1"/>
    <col min="4632" max="4634" width="15.140625" customWidth="1"/>
    <col min="4636" max="4640" width="15.140625" customWidth="1"/>
    <col min="4873" max="4873" width="16" customWidth="1"/>
    <col min="4874" max="4874" width="16.5703125" customWidth="1"/>
    <col min="4880" max="4880" width="4.28515625" customWidth="1"/>
    <col min="4883" max="4883" width="13.7109375" customWidth="1"/>
    <col min="4884" max="4884" width="13.5703125" customWidth="1"/>
    <col min="4888" max="4890" width="15.140625" customWidth="1"/>
    <col min="4892" max="4896" width="15.140625" customWidth="1"/>
    <col min="5129" max="5129" width="16" customWidth="1"/>
    <col min="5130" max="5130" width="16.5703125" customWidth="1"/>
    <col min="5136" max="5136" width="4.28515625" customWidth="1"/>
    <col min="5139" max="5139" width="13.7109375" customWidth="1"/>
    <col min="5140" max="5140" width="13.5703125" customWidth="1"/>
    <col min="5144" max="5146" width="15.140625" customWidth="1"/>
    <col min="5148" max="5152" width="15.140625" customWidth="1"/>
    <col min="5385" max="5385" width="16" customWidth="1"/>
    <col min="5386" max="5386" width="16.5703125" customWidth="1"/>
    <col min="5392" max="5392" width="4.28515625" customWidth="1"/>
    <col min="5395" max="5395" width="13.7109375" customWidth="1"/>
    <col min="5396" max="5396" width="13.5703125" customWidth="1"/>
    <col min="5400" max="5402" width="15.140625" customWidth="1"/>
    <col min="5404" max="5408" width="15.140625" customWidth="1"/>
    <col min="5641" max="5641" width="16" customWidth="1"/>
    <col min="5642" max="5642" width="16.5703125" customWidth="1"/>
    <col min="5648" max="5648" width="4.28515625" customWidth="1"/>
    <col min="5651" max="5651" width="13.7109375" customWidth="1"/>
    <col min="5652" max="5652" width="13.5703125" customWidth="1"/>
    <col min="5656" max="5658" width="15.140625" customWidth="1"/>
    <col min="5660" max="5664" width="15.140625" customWidth="1"/>
    <col min="5897" max="5897" width="16" customWidth="1"/>
    <col min="5898" max="5898" width="16.5703125" customWidth="1"/>
    <col min="5904" max="5904" width="4.28515625" customWidth="1"/>
    <col min="5907" max="5907" width="13.7109375" customWidth="1"/>
    <col min="5908" max="5908" width="13.5703125" customWidth="1"/>
    <col min="5912" max="5914" width="15.140625" customWidth="1"/>
    <col min="5916" max="5920" width="15.140625" customWidth="1"/>
    <col min="6153" max="6153" width="16" customWidth="1"/>
    <col min="6154" max="6154" width="16.5703125" customWidth="1"/>
    <col min="6160" max="6160" width="4.28515625" customWidth="1"/>
    <col min="6163" max="6163" width="13.7109375" customWidth="1"/>
    <col min="6164" max="6164" width="13.5703125" customWidth="1"/>
    <col min="6168" max="6170" width="15.140625" customWidth="1"/>
    <col min="6172" max="6176" width="15.140625" customWidth="1"/>
    <col min="6409" max="6409" width="16" customWidth="1"/>
    <col min="6410" max="6410" width="16.5703125" customWidth="1"/>
    <col min="6416" max="6416" width="4.28515625" customWidth="1"/>
    <col min="6419" max="6419" width="13.7109375" customWidth="1"/>
    <col min="6420" max="6420" width="13.5703125" customWidth="1"/>
    <col min="6424" max="6426" width="15.140625" customWidth="1"/>
    <col min="6428" max="6432" width="15.140625" customWidth="1"/>
    <col min="6665" max="6665" width="16" customWidth="1"/>
    <col min="6666" max="6666" width="16.5703125" customWidth="1"/>
    <col min="6672" max="6672" width="4.28515625" customWidth="1"/>
    <col min="6675" max="6675" width="13.7109375" customWidth="1"/>
    <col min="6676" max="6676" width="13.5703125" customWidth="1"/>
    <col min="6680" max="6682" width="15.140625" customWidth="1"/>
    <col min="6684" max="6688" width="15.140625" customWidth="1"/>
    <col min="6921" max="6921" width="16" customWidth="1"/>
    <col min="6922" max="6922" width="16.5703125" customWidth="1"/>
    <col min="6928" max="6928" width="4.28515625" customWidth="1"/>
    <col min="6931" max="6931" width="13.7109375" customWidth="1"/>
    <col min="6932" max="6932" width="13.5703125" customWidth="1"/>
    <col min="6936" max="6938" width="15.140625" customWidth="1"/>
    <col min="6940" max="6944" width="15.140625" customWidth="1"/>
    <col min="7177" max="7177" width="16" customWidth="1"/>
    <col min="7178" max="7178" width="16.5703125" customWidth="1"/>
    <col min="7184" max="7184" width="4.28515625" customWidth="1"/>
    <col min="7187" max="7187" width="13.7109375" customWidth="1"/>
    <col min="7188" max="7188" width="13.5703125" customWidth="1"/>
    <col min="7192" max="7194" width="15.140625" customWidth="1"/>
    <col min="7196" max="7200" width="15.140625" customWidth="1"/>
    <col min="7433" max="7433" width="16" customWidth="1"/>
    <col min="7434" max="7434" width="16.5703125" customWidth="1"/>
    <col min="7440" max="7440" width="4.28515625" customWidth="1"/>
    <col min="7443" max="7443" width="13.7109375" customWidth="1"/>
    <col min="7444" max="7444" width="13.5703125" customWidth="1"/>
    <col min="7448" max="7450" width="15.140625" customWidth="1"/>
    <col min="7452" max="7456" width="15.140625" customWidth="1"/>
    <col min="7689" max="7689" width="16" customWidth="1"/>
    <col min="7690" max="7690" width="16.5703125" customWidth="1"/>
    <col min="7696" max="7696" width="4.28515625" customWidth="1"/>
    <col min="7699" max="7699" width="13.7109375" customWidth="1"/>
    <col min="7700" max="7700" width="13.5703125" customWidth="1"/>
    <col min="7704" max="7706" width="15.140625" customWidth="1"/>
    <col min="7708" max="7712" width="15.140625" customWidth="1"/>
    <col min="7945" max="7945" width="16" customWidth="1"/>
    <col min="7946" max="7946" width="16.5703125" customWidth="1"/>
    <col min="7952" max="7952" width="4.28515625" customWidth="1"/>
    <col min="7955" max="7955" width="13.7109375" customWidth="1"/>
    <col min="7956" max="7956" width="13.5703125" customWidth="1"/>
    <col min="7960" max="7962" width="15.140625" customWidth="1"/>
    <col min="7964" max="7968" width="15.140625" customWidth="1"/>
    <col min="8201" max="8201" width="16" customWidth="1"/>
    <col min="8202" max="8202" width="16.5703125" customWidth="1"/>
    <col min="8208" max="8208" width="4.28515625" customWidth="1"/>
    <col min="8211" max="8211" width="13.7109375" customWidth="1"/>
    <col min="8212" max="8212" width="13.5703125" customWidth="1"/>
    <col min="8216" max="8218" width="15.140625" customWidth="1"/>
    <col min="8220" max="8224" width="15.140625" customWidth="1"/>
    <col min="8457" max="8457" width="16" customWidth="1"/>
    <col min="8458" max="8458" width="16.5703125" customWidth="1"/>
    <col min="8464" max="8464" width="4.28515625" customWidth="1"/>
    <col min="8467" max="8467" width="13.7109375" customWidth="1"/>
    <col min="8468" max="8468" width="13.5703125" customWidth="1"/>
    <col min="8472" max="8474" width="15.140625" customWidth="1"/>
    <col min="8476" max="8480" width="15.140625" customWidth="1"/>
    <col min="8713" max="8713" width="16" customWidth="1"/>
    <col min="8714" max="8714" width="16.5703125" customWidth="1"/>
    <col min="8720" max="8720" width="4.28515625" customWidth="1"/>
    <col min="8723" max="8723" width="13.7109375" customWidth="1"/>
    <col min="8724" max="8724" width="13.5703125" customWidth="1"/>
    <col min="8728" max="8730" width="15.140625" customWidth="1"/>
    <col min="8732" max="8736" width="15.140625" customWidth="1"/>
    <col min="8969" max="8969" width="16" customWidth="1"/>
    <col min="8970" max="8970" width="16.5703125" customWidth="1"/>
    <col min="8976" max="8976" width="4.28515625" customWidth="1"/>
    <col min="8979" max="8979" width="13.7109375" customWidth="1"/>
    <col min="8980" max="8980" width="13.5703125" customWidth="1"/>
    <col min="8984" max="8986" width="15.140625" customWidth="1"/>
    <col min="8988" max="8992" width="15.140625" customWidth="1"/>
    <col min="9225" max="9225" width="16" customWidth="1"/>
    <col min="9226" max="9226" width="16.5703125" customWidth="1"/>
    <col min="9232" max="9232" width="4.28515625" customWidth="1"/>
    <col min="9235" max="9235" width="13.7109375" customWidth="1"/>
    <col min="9236" max="9236" width="13.5703125" customWidth="1"/>
    <col min="9240" max="9242" width="15.140625" customWidth="1"/>
    <col min="9244" max="9248" width="15.140625" customWidth="1"/>
    <col min="9481" max="9481" width="16" customWidth="1"/>
    <col min="9482" max="9482" width="16.5703125" customWidth="1"/>
    <col min="9488" max="9488" width="4.28515625" customWidth="1"/>
    <col min="9491" max="9491" width="13.7109375" customWidth="1"/>
    <col min="9492" max="9492" width="13.5703125" customWidth="1"/>
    <col min="9496" max="9498" width="15.140625" customWidth="1"/>
    <col min="9500" max="9504" width="15.140625" customWidth="1"/>
    <col min="9737" max="9737" width="16" customWidth="1"/>
    <col min="9738" max="9738" width="16.5703125" customWidth="1"/>
    <col min="9744" max="9744" width="4.28515625" customWidth="1"/>
    <col min="9747" max="9747" width="13.7109375" customWidth="1"/>
    <col min="9748" max="9748" width="13.5703125" customWidth="1"/>
    <col min="9752" max="9754" width="15.140625" customWidth="1"/>
    <col min="9756" max="9760" width="15.140625" customWidth="1"/>
    <col min="9993" max="9993" width="16" customWidth="1"/>
    <col min="9994" max="9994" width="16.5703125" customWidth="1"/>
    <col min="10000" max="10000" width="4.28515625" customWidth="1"/>
    <col min="10003" max="10003" width="13.7109375" customWidth="1"/>
    <col min="10004" max="10004" width="13.5703125" customWidth="1"/>
    <col min="10008" max="10010" width="15.140625" customWidth="1"/>
    <col min="10012" max="10016" width="15.140625" customWidth="1"/>
    <col min="10249" max="10249" width="16" customWidth="1"/>
    <col min="10250" max="10250" width="16.5703125" customWidth="1"/>
    <col min="10256" max="10256" width="4.28515625" customWidth="1"/>
    <col min="10259" max="10259" width="13.7109375" customWidth="1"/>
    <col min="10260" max="10260" width="13.5703125" customWidth="1"/>
    <col min="10264" max="10266" width="15.140625" customWidth="1"/>
    <col min="10268" max="10272" width="15.140625" customWidth="1"/>
    <col min="10505" max="10505" width="16" customWidth="1"/>
    <col min="10506" max="10506" width="16.5703125" customWidth="1"/>
    <col min="10512" max="10512" width="4.28515625" customWidth="1"/>
    <col min="10515" max="10515" width="13.7109375" customWidth="1"/>
    <col min="10516" max="10516" width="13.5703125" customWidth="1"/>
    <col min="10520" max="10522" width="15.140625" customWidth="1"/>
    <col min="10524" max="10528" width="15.140625" customWidth="1"/>
    <col min="10761" max="10761" width="16" customWidth="1"/>
    <col min="10762" max="10762" width="16.5703125" customWidth="1"/>
    <col min="10768" max="10768" width="4.28515625" customWidth="1"/>
    <col min="10771" max="10771" width="13.7109375" customWidth="1"/>
    <col min="10772" max="10772" width="13.5703125" customWidth="1"/>
    <col min="10776" max="10778" width="15.140625" customWidth="1"/>
    <col min="10780" max="10784" width="15.140625" customWidth="1"/>
    <col min="11017" max="11017" width="16" customWidth="1"/>
    <col min="11018" max="11018" width="16.5703125" customWidth="1"/>
    <col min="11024" max="11024" width="4.28515625" customWidth="1"/>
    <col min="11027" max="11027" width="13.7109375" customWidth="1"/>
    <col min="11028" max="11028" width="13.5703125" customWidth="1"/>
    <col min="11032" max="11034" width="15.140625" customWidth="1"/>
    <col min="11036" max="11040" width="15.140625" customWidth="1"/>
    <col min="11273" max="11273" width="16" customWidth="1"/>
    <col min="11274" max="11274" width="16.5703125" customWidth="1"/>
    <col min="11280" max="11280" width="4.28515625" customWidth="1"/>
    <col min="11283" max="11283" width="13.7109375" customWidth="1"/>
    <col min="11284" max="11284" width="13.5703125" customWidth="1"/>
    <col min="11288" max="11290" width="15.140625" customWidth="1"/>
    <col min="11292" max="11296" width="15.140625" customWidth="1"/>
    <col min="11529" max="11529" width="16" customWidth="1"/>
    <col min="11530" max="11530" width="16.5703125" customWidth="1"/>
    <col min="11536" max="11536" width="4.28515625" customWidth="1"/>
    <col min="11539" max="11539" width="13.7109375" customWidth="1"/>
    <col min="11540" max="11540" width="13.5703125" customWidth="1"/>
    <col min="11544" max="11546" width="15.140625" customWidth="1"/>
    <col min="11548" max="11552" width="15.140625" customWidth="1"/>
    <col min="11785" max="11785" width="16" customWidth="1"/>
    <col min="11786" max="11786" width="16.5703125" customWidth="1"/>
    <col min="11792" max="11792" width="4.28515625" customWidth="1"/>
    <col min="11795" max="11795" width="13.7109375" customWidth="1"/>
    <col min="11796" max="11796" width="13.5703125" customWidth="1"/>
    <col min="11800" max="11802" width="15.140625" customWidth="1"/>
    <col min="11804" max="11808" width="15.140625" customWidth="1"/>
    <col min="12041" max="12041" width="16" customWidth="1"/>
    <col min="12042" max="12042" width="16.5703125" customWidth="1"/>
    <col min="12048" max="12048" width="4.28515625" customWidth="1"/>
    <col min="12051" max="12051" width="13.7109375" customWidth="1"/>
    <col min="12052" max="12052" width="13.5703125" customWidth="1"/>
    <col min="12056" max="12058" width="15.140625" customWidth="1"/>
    <col min="12060" max="12064" width="15.140625" customWidth="1"/>
    <col min="12297" max="12297" width="16" customWidth="1"/>
    <col min="12298" max="12298" width="16.5703125" customWidth="1"/>
    <col min="12304" max="12304" width="4.28515625" customWidth="1"/>
    <col min="12307" max="12307" width="13.7109375" customWidth="1"/>
    <col min="12308" max="12308" width="13.5703125" customWidth="1"/>
    <col min="12312" max="12314" width="15.140625" customWidth="1"/>
    <col min="12316" max="12320" width="15.140625" customWidth="1"/>
    <col min="12553" max="12553" width="16" customWidth="1"/>
    <col min="12554" max="12554" width="16.5703125" customWidth="1"/>
    <col min="12560" max="12560" width="4.28515625" customWidth="1"/>
    <col min="12563" max="12563" width="13.7109375" customWidth="1"/>
    <col min="12564" max="12564" width="13.5703125" customWidth="1"/>
    <col min="12568" max="12570" width="15.140625" customWidth="1"/>
    <col min="12572" max="12576" width="15.140625" customWidth="1"/>
    <col min="12809" max="12809" width="16" customWidth="1"/>
    <col min="12810" max="12810" width="16.5703125" customWidth="1"/>
    <col min="12816" max="12816" width="4.28515625" customWidth="1"/>
    <col min="12819" max="12819" width="13.7109375" customWidth="1"/>
    <col min="12820" max="12820" width="13.5703125" customWidth="1"/>
    <col min="12824" max="12826" width="15.140625" customWidth="1"/>
    <col min="12828" max="12832" width="15.140625" customWidth="1"/>
    <col min="13065" max="13065" width="16" customWidth="1"/>
    <col min="13066" max="13066" width="16.5703125" customWidth="1"/>
    <col min="13072" max="13072" width="4.28515625" customWidth="1"/>
    <col min="13075" max="13075" width="13.7109375" customWidth="1"/>
    <col min="13076" max="13076" width="13.5703125" customWidth="1"/>
    <col min="13080" max="13082" width="15.140625" customWidth="1"/>
    <col min="13084" max="13088" width="15.140625" customWidth="1"/>
    <col min="13321" max="13321" width="16" customWidth="1"/>
    <col min="13322" max="13322" width="16.5703125" customWidth="1"/>
    <col min="13328" max="13328" width="4.28515625" customWidth="1"/>
    <col min="13331" max="13331" width="13.7109375" customWidth="1"/>
    <col min="13332" max="13332" width="13.5703125" customWidth="1"/>
    <col min="13336" max="13338" width="15.140625" customWidth="1"/>
    <col min="13340" max="13344" width="15.140625" customWidth="1"/>
    <col min="13577" max="13577" width="16" customWidth="1"/>
    <col min="13578" max="13578" width="16.5703125" customWidth="1"/>
    <col min="13584" max="13584" width="4.28515625" customWidth="1"/>
    <col min="13587" max="13587" width="13.7109375" customWidth="1"/>
    <col min="13588" max="13588" width="13.5703125" customWidth="1"/>
    <col min="13592" max="13594" width="15.140625" customWidth="1"/>
    <col min="13596" max="13600" width="15.140625" customWidth="1"/>
    <col min="13833" max="13833" width="16" customWidth="1"/>
    <col min="13834" max="13834" width="16.5703125" customWidth="1"/>
    <col min="13840" max="13840" width="4.28515625" customWidth="1"/>
    <col min="13843" max="13843" width="13.7109375" customWidth="1"/>
    <col min="13844" max="13844" width="13.5703125" customWidth="1"/>
    <col min="13848" max="13850" width="15.140625" customWidth="1"/>
    <col min="13852" max="13856" width="15.140625" customWidth="1"/>
    <col min="14089" max="14089" width="16" customWidth="1"/>
    <col min="14090" max="14090" width="16.5703125" customWidth="1"/>
    <col min="14096" max="14096" width="4.28515625" customWidth="1"/>
    <col min="14099" max="14099" width="13.7109375" customWidth="1"/>
    <col min="14100" max="14100" width="13.5703125" customWidth="1"/>
    <col min="14104" max="14106" width="15.140625" customWidth="1"/>
    <col min="14108" max="14112" width="15.140625" customWidth="1"/>
    <col min="14345" max="14345" width="16" customWidth="1"/>
    <col min="14346" max="14346" width="16.5703125" customWidth="1"/>
    <col min="14352" max="14352" width="4.28515625" customWidth="1"/>
    <col min="14355" max="14355" width="13.7109375" customWidth="1"/>
    <col min="14356" max="14356" width="13.5703125" customWidth="1"/>
    <col min="14360" max="14362" width="15.140625" customWidth="1"/>
    <col min="14364" max="14368" width="15.140625" customWidth="1"/>
    <col min="14601" max="14601" width="16" customWidth="1"/>
    <col min="14602" max="14602" width="16.5703125" customWidth="1"/>
    <col min="14608" max="14608" width="4.28515625" customWidth="1"/>
    <col min="14611" max="14611" width="13.7109375" customWidth="1"/>
    <col min="14612" max="14612" width="13.5703125" customWidth="1"/>
    <col min="14616" max="14618" width="15.140625" customWidth="1"/>
    <col min="14620" max="14624" width="15.140625" customWidth="1"/>
    <col min="14857" max="14857" width="16" customWidth="1"/>
    <col min="14858" max="14858" width="16.5703125" customWidth="1"/>
    <col min="14864" max="14864" width="4.28515625" customWidth="1"/>
    <col min="14867" max="14867" width="13.7109375" customWidth="1"/>
    <col min="14868" max="14868" width="13.5703125" customWidth="1"/>
    <col min="14872" max="14874" width="15.140625" customWidth="1"/>
    <col min="14876" max="14880" width="15.140625" customWidth="1"/>
    <col min="15113" max="15113" width="16" customWidth="1"/>
    <col min="15114" max="15114" width="16.5703125" customWidth="1"/>
    <col min="15120" max="15120" width="4.28515625" customWidth="1"/>
    <col min="15123" max="15123" width="13.7109375" customWidth="1"/>
    <col min="15124" max="15124" width="13.5703125" customWidth="1"/>
    <col min="15128" max="15130" width="15.140625" customWidth="1"/>
    <col min="15132" max="15136" width="15.140625" customWidth="1"/>
    <col min="15369" max="15369" width="16" customWidth="1"/>
    <col min="15370" max="15370" width="16.5703125" customWidth="1"/>
    <col min="15376" max="15376" width="4.28515625" customWidth="1"/>
    <col min="15379" max="15379" width="13.7109375" customWidth="1"/>
    <col min="15380" max="15380" width="13.5703125" customWidth="1"/>
    <col min="15384" max="15386" width="15.140625" customWidth="1"/>
    <col min="15388" max="15392" width="15.140625" customWidth="1"/>
    <col min="15625" max="15625" width="16" customWidth="1"/>
    <col min="15626" max="15626" width="16.5703125" customWidth="1"/>
    <col min="15632" max="15632" width="4.28515625" customWidth="1"/>
    <col min="15635" max="15635" width="13.7109375" customWidth="1"/>
    <col min="15636" max="15636" width="13.5703125" customWidth="1"/>
    <col min="15640" max="15642" width="15.140625" customWidth="1"/>
    <col min="15644" max="15648" width="15.140625" customWidth="1"/>
    <col min="15881" max="15881" width="16" customWidth="1"/>
    <col min="15882" max="15882" width="16.5703125" customWidth="1"/>
    <col min="15888" max="15888" width="4.28515625" customWidth="1"/>
    <col min="15891" max="15891" width="13.7109375" customWidth="1"/>
    <col min="15892" max="15892" width="13.5703125" customWidth="1"/>
    <col min="15896" max="15898" width="15.140625" customWidth="1"/>
    <col min="15900" max="15904" width="15.140625" customWidth="1"/>
    <col min="16137" max="16137" width="16" customWidth="1"/>
    <col min="16138" max="16138" width="16.5703125" customWidth="1"/>
    <col min="16144" max="16144" width="4.28515625" customWidth="1"/>
    <col min="16147" max="16147" width="13.7109375" customWidth="1"/>
    <col min="16148" max="16148" width="13.5703125" customWidth="1"/>
    <col min="16152" max="16154" width="15.140625" customWidth="1"/>
    <col min="16156" max="16160" width="15.140625" customWidth="1"/>
  </cols>
  <sheetData>
    <row r="1" spans="1:39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s="8" t="s">
        <v>669</v>
      </c>
      <c r="P1" t="s">
        <v>20</v>
      </c>
      <c r="Q1" t="s">
        <v>21</v>
      </c>
      <c r="R1" s="8" t="s">
        <v>670</v>
      </c>
      <c r="S1" s="9" t="s">
        <v>22</v>
      </c>
      <c r="T1" t="s">
        <v>671</v>
      </c>
      <c r="U1" t="s">
        <v>672</v>
      </c>
      <c r="V1" t="s">
        <v>673</v>
      </c>
      <c r="W1" t="s">
        <v>674</v>
      </c>
      <c r="X1" s="9" t="s">
        <v>23</v>
      </c>
      <c r="Y1" s="9" t="s">
        <v>24</v>
      </c>
      <c r="Z1" s="9" t="s">
        <v>25</v>
      </c>
      <c r="AA1" t="s">
        <v>675</v>
      </c>
      <c r="AB1" s="9" t="s">
        <v>26</v>
      </c>
      <c r="AC1" s="9" t="s">
        <v>27</v>
      </c>
      <c r="AD1" s="9" t="s">
        <v>676</v>
      </c>
      <c r="AE1" s="9" t="s">
        <v>29</v>
      </c>
      <c r="AF1" s="9" t="s">
        <v>31</v>
      </c>
      <c r="AG1" t="s">
        <v>677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</row>
    <row r="2" spans="1:39">
      <c r="A2" t="s">
        <v>41</v>
      </c>
      <c r="B2" t="s">
        <v>42</v>
      </c>
      <c r="C2" t="s">
        <v>43</v>
      </c>
      <c r="D2" t="s">
        <v>44</v>
      </c>
      <c r="E2" t="s">
        <v>222</v>
      </c>
      <c r="F2" t="s">
        <v>222</v>
      </c>
      <c r="G2" t="s">
        <v>46</v>
      </c>
      <c r="H2" t="s">
        <v>47</v>
      </c>
      <c r="I2" t="s">
        <v>455</v>
      </c>
      <c r="J2" t="s">
        <v>49</v>
      </c>
      <c r="K2" t="s">
        <v>50</v>
      </c>
      <c r="L2" t="s">
        <v>223</v>
      </c>
      <c r="M2" t="s">
        <v>562</v>
      </c>
      <c r="N2">
        <v>7737</v>
      </c>
      <c r="O2" t="str">
        <f>RIGHT(Q2,7)</f>
        <v>0001111</v>
      </c>
      <c r="P2">
        <v>1</v>
      </c>
      <c r="Q2" t="s">
        <v>563</v>
      </c>
      <c r="R2" t="str">
        <f>LEFT(Q2,6)</f>
        <v>201010</v>
      </c>
      <c r="S2" s="9">
        <v>2600000000</v>
      </c>
      <c r="T2">
        <v>0</v>
      </c>
      <c r="U2">
        <v>0</v>
      </c>
      <c r="V2">
        <v>0</v>
      </c>
      <c r="W2">
        <v>0</v>
      </c>
      <c r="X2" s="9">
        <v>2600000000</v>
      </c>
      <c r="Y2" s="9">
        <v>2378320323</v>
      </c>
      <c r="Z2" s="9">
        <v>2378320323</v>
      </c>
      <c r="AA2">
        <v>0</v>
      </c>
      <c r="AB2" s="10">
        <v>221679677</v>
      </c>
      <c r="AC2" s="11">
        <v>2378320323</v>
      </c>
      <c r="AD2" s="9">
        <v>0</v>
      </c>
      <c r="AE2" s="9">
        <v>221679677</v>
      </c>
      <c r="AF2" s="9">
        <v>2378320323</v>
      </c>
      <c r="AG2">
        <v>245882359</v>
      </c>
      <c r="AH2" t="s">
        <v>54</v>
      </c>
      <c r="AI2" t="s">
        <v>55</v>
      </c>
      <c r="AJ2" t="s">
        <v>56</v>
      </c>
      <c r="AK2" t="s">
        <v>56</v>
      </c>
      <c r="AL2" t="s">
        <v>56</v>
      </c>
      <c r="AM2" t="s">
        <v>56</v>
      </c>
    </row>
    <row r="3" spans="1:39">
      <c r="A3" t="s">
        <v>41</v>
      </c>
      <c r="B3" t="s">
        <v>42</v>
      </c>
      <c r="C3" t="s">
        <v>43</v>
      </c>
      <c r="D3" t="s">
        <v>44</v>
      </c>
      <c r="E3" t="s">
        <v>222</v>
      </c>
      <c r="F3" t="s">
        <v>222</v>
      </c>
      <c r="G3" t="s">
        <v>46</v>
      </c>
      <c r="H3" t="s">
        <v>47</v>
      </c>
      <c r="I3" t="s">
        <v>455</v>
      </c>
      <c r="J3" t="s">
        <v>49</v>
      </c>
      <c r="K3" t="s">
        <v>50</v>
      </c>
      <c r="L3" t="s">
        <v>223</v>
      </c>
      <c r="M3" t="s">
        <v>228</v>
      </c>
      <c r="N3">
        <v>7738</v>
      </c>
      <c r="O3" t="str">
        <f t="shared" ref="O3:O61" si="0">RIGHT(Q3,7)</f>
        <v>0001113</v>
      </c>
      <c r="P3">
        <v>2</v>
      </c>
      <c r="Q3" t="s">
        <v>564</v>
      </c>
      <c r="R3" t="str">
        <f t="shared" ref="R3:R61" si="1">LEFT(Q3,6)</f>
        <v>201010</v>
      </c>
      <c r="S3" s="9">
        <v>30000000</v>
      </c>
      <c r="T3">
        <v>0</v>
      </c>
      <c r="U3">
        <v>0</v>
      </c>
      <c r="V3">
        <v>0</v>
      </c>
      <c r="W3">
        <v>0</v>
      </c>
      <c r="X3" s="9">
        <v>30000000</v>
      </c>
      <c r="Y3" s="9">
        <v>14550357</v>
      </c>
      <c r="Z3" s="9">
        <v>14550357</v>
      </c>
      <c r="AA3">
        <v>186987</v>
      </c>
      <c r="AB3" s="10">
        <v>15449643</v>
      </c>
      <c r="AC3" s="11">
        <v>14550357</v>
      </c>
      <c r="AD3" s="9">
        <v>0</v>
      </c>
      <c r="AE3" s="9">
        <v>15449643</v>
      </c>
      <c r="AF3" s="9">
        <v>14550357</v>
      </c>
      <c r="AG3">
        <v>1258529</v>
      </c>
      <c r="AH3" t="s">
        <v>54</v>
      </c>
      <c r="AI3" t="s">
        <v>55</v>
      </c>
      <c r="AJ3" t="s">
        <v>56</v>
      </c>
      <c r="AK3" t="s">
        <v>56</v>
      </c>
      <c r="AL3" t="s">
        <v>56</v>
      </c>
      <c r="AM3" t="s">
        <v>56</v>
      </c>
    </row>
    <row r="4" spans="1:39">
      <c r="A4" t="s">
        <v>41</v>
      </c>
      <c r="B4" t="s">
        <v>42</v>
      </c>
      <c r="C4" t="s">
        <v>43</v>
      </c>
      <c r="D4" t="s">
        <v>44</v>
      </c>
      <c r="E4" t="s">
        <v>222</v>
      </c>
      <c r="F4" t="s">
        <v>222</v>
      </c>
      <c r="G4" t="s">
        <v>46</v>
      </c>
      <c r="H4" t="s">
        <v>47</v>
      </c>
      <c r="I4" t="s">
        <v>455</v>
      </c>
      <c r="J4" t="s">
        <v>49</v>
      </c>
      <c r="K4" t="s">
        <v>50</v>
      </c>
      <c r="L4" t="s">
        <v>223</v>
      </c>
      <c r="M4" t="s">
        <v>230</v>
      </c>
      <c r="N4">
        <v>7739</v>
      </c>
      <c r="O4" t="str">
        <f t="shared" si="0"/>
        <v>0001114</v>
      </c>
      <c r="P4">
        <v>3</v>
      </c>
      <c r="Q4" t="s">
        <v>565</v>
      </c>
      <c r="R4" t="str">
        <f t="shared" si="1"/>
        <v>201010</v>
      </c>
      <c r="S4" s="9">
        <v>600000000</v>
      </c>
      <c r="T4">
        <v>0</v>
      </c>
      <c r="U4">
        <v>0</v>
      </c>
      <c r="V4">
        <v>0</v>
      </c>
      <c r="W4">
        <v>0</v>
      </c>
      <c r="X4" s="9">
        <v>600000000</v>
      </c>
      <c r="Y4" s="9">
        <v>489904031</v>
      </c>
      <c r="Z4" s="9">
        <v>489904031</v>
      </c>
      <c r="AA4">
        <v>0</v>
      </c>
      <c r="AB4" s="10">
        <v>110095969</v>
      </c>
      <c r="AC4" s="11">
        <v>489904031</v>
      </c>
      <c r="AD4" s="9">
        <v>0</v>
      </c>
      <c r="AE4" s="9">
        <v>110095969</v>
      </c>
      <c r="AF4" s="9">
        <v>489904031</v>
      </c>
      <c r="AG4">
        <v>226162147</v>
      </c>
      <c r="AH4" t="s">
        <v>54</v>
      </c>
      <c r="AI4" t="s">
        <v>55</v>
      </c>
      <c r="AJ4" t="s">
        <v>56</v>
      </c>
      <c r="AK4" t="s">
        <v>56</v>
      </c>
      <c r="AL4" t="s">
        <v>56</v>
      </c>
      <c r="AM4" t="s">
        <v>56</v>
      </c>
    </row>
    <row r="5" spans="1:39">
      <c r="A5" t="s">
        <v>41</v>
      </c>
      <c r="B5" t="s">
        <v>42</v>
      </c>
      <c r="C5" t="s">
        <v>43</v>
      </c>
      <c r="D5" t="s">
        <v>44</v>
      </c>
      <c r="E5" t="s">
        <v>222</v>
      </c>
      <c r="F5" t="s">
        <v>222</v>
      </c>
      <c r="G5" t="s">
        <v>46</v>
      </c>
      <c r="H5" t="s">
        <v>47</v>
      </c>
      <c r="I5" t="s">
        <v>455</v>
      </c>
      <c r="J5" t="s">
        <v>49</v>
      </c>
      <c r="K5" t="s">
        <v>50</v>
      </c>
      <c r="L5" t="s">
        <v>223</v>
      </c>
      <c r="M5" t="s">
        <v>566</v>
      </c>
      <c r="N5">
        <v>7740</v>
      </c>
      <c r="O5" t="str">
        <f t="shared" si="0"/>
        <v>0011110</v>
      </c>
      <c r="P5">
        <v>4</v>
      </c>
      <c r="Q5" t="s">
        <v>567</v>
      </c>
      <c r="R5" t="str">
        <f t="shared" si="1"/>
        <v>201010</v>
      </c>
      <c r="S5" s="9">
        <v>120000000</v>
      </c>
      <c r="T5">
        <v>0</v>
      </c>
      <c r="U5">
        <v>0</v>
      </c>
      <c r="V5">
        <v>0</v>
      </c>
      <c r="W5">
        <v>0</v>
      </c>
      <c r="X5" s="9">
        <v>120000000</v>
      </c>
      <c r="Y5" s="9">
        <v>48547924</v>
      </c>
      <c r="Z5" s="9">
        <v>48547924</v>
      </c>
      <c r="AA5">
        <v>0</v>
      </c>
      <c r="AB5" s="10">
        <v>71452076</v>
      </c>
      <c r="AC5" s="11">
        <v>48547924</v>
      </c>
      <c r="AD5" s="9">
        <v>0</v>
      </c>
      <c r="AE5" s="9">
        <v>71452076</v>
      </c>
      <c r="AF5" s="9">
        <v>48547924</v>
      </c>
      <c r="AG5">
        <v>16785277</v>
      </c>
      <c r="AH5" t="s">
        <v>54</v>
      </c>
      <c r="AI5" t="s">
        <v>55</v>
      </c>
      <c r="AJ5" t="s">
        <v>56</v>
      </c>
      <c r="AK5" t="s">
        <v>56</v>
      </c>
      <c r="AL5" t="s">
        <v>56</v>
      </c>
      <c r="AM5" t="s">
        <v>56</v>
      </c>
    </row>
    <row r="6" spans="1:39">
      <c r="A6" t="s">
        <v>41</v>
      </c>
      <c r="B6" t="s">
        <v>42</v>
      </c>
      <c r="C6" t="s">
        <v>43</v>
      </c>
      <c r="D6" t="s">
        <v>44</v>
      </c>
      <c r="E6" t="s">
        <v>222</v>
      </c>
      <c r="F6" t="s">
        <v>222</v>
      </c>
      <c r="G6" t="s">
        <v>46</v>
      </c>
      <c r="H6" t="s">
        <v>47</v>
      </c>
      <c r="I6" t="s">
        <v>455</v>
      </c>
      <c r="J6" t="s">
        <v>49</v>
      </c>
      <c r="K6" t="s">
        <v>50</v>
      </c>
      <c r="L6" t="s">
        <v>223</v>
      </c>
      <c r="M6" t="s">
        <v>568</v>
      </c>
      <c r="N6">
        <v>7741</v>
      </c>
      <c r="O6" t="str">
        <f t="shared" si="0"/>
        <v>0011171</v>
      </c>
      <c r="P6">
        <v>5</v>
      </c>
      <c r="Q6" t="s">
        <v>569</v>
      </c>
      <c r="R6" t="str">
        <f t="shared" si="1"/>
        <v>201010</v>
      </c>
      <c r="S6" s="9">
        <v>400000</v>
      </c>
      <c r="T6">
        <v>0</v>
      </c>
      <c r="U6">
        <v>0</v>
      </c>
      <c r="V6">
        <v>0</v>
      </c>
      <c r="W6">
        <v>0</v>
      </c>
      <c r="X6" s="9">
        <v>400000</v>
      </c>
      <c r="Y6" s="9">
        <v>334200</v>
      </c>
      <c r="Z6" s="9">
        <v>334200</v>
      </c>
      <c r="AA6">
        <v>0</v>
      </c>
      <c r="AB6" s="10">
        <v>65800</v>
      </c>
      <c r="AC6" s="11">
        <v>334200</v>
      </c>
      <c r="AD6" s="9">
        <v>0</v>
      </c>
      <c r="AE6" s="9">
        <v>65800</v>
      </c>
      <c r="AF6" s="9">
        <v>334200</v>
      </c>
      <c r="AG6">
        <v>29100</v>
      </c>
      <c r="AH6" t="s">
        <v>54</v>
      </c>
      <c r="AI6" t="s">
        <v>55</v>
      </c>
      <c r="AJ6" t="s">
        <v>56</v>
      </c>
      <c r="AK6" t="s">
        <v>56</v>
      </c>
      <c r="AL6" t="s">
        <v>56</v>
      </c>
      <c r="AM6" t="s">
        <v>56</v>
      </c>
    </row>
    <row r="7" spans="1:39">
      <c r="A7" t="s">
        <v>41</v>
      </c>
      <c r="B7" t="s">
        <v>42</v>
      </c>
      <c r="C7" t="s">
        <v>43</v>
      </c>
      <c r="D7" t="s">
        <v>44</v>
      </c>
      <c r="E7" t="s">
        <v>222</v>
      </c>
      <c r="F7" t="s">
        <v>236</v>
      </c>
      <c r="G7" t="s">
        <v>46</v>
      </c>
      <c r="H7" t="s">
        <v>47</v>
      </c>
      <c r="I7" t="s">
        <v>455</v>
      </c>
      <c r="J7" t="s">
        <v>49</v>
      </c>
      <c r="K7" t="s">
        <v>50</v>
      </c>
      <c r="L7" t="s">
        <v>237</v>
      </c>
      <c r="M7" t="s">
        <v>570</v>
      </c>
      <c r="N7">
        <v>7742</v>
      </c>
      <c r="O7" t="str">
        <f t="shared" si="0"/>
        <v>0000112</v>
      </c>
      <c r="P7">
        <v>6</v>
      </c>
      <c r="Q7" t="s">
        <v>571</v>
      </c>
      <c r="R7" t="str">
        <f t="shared" si="1"/>
        <v>201010</v>
      </c>
      <c r="S7" s="9">
        <v>5000000</v>
      </c>
      <c r="T7">
        <v>0</v>
      </c>
      <c r="U7">
        <v>0</v>
      </c>
      <c r="V7">
        <v>0</v>
      </c>
      <c r="W7">
        <v>0</v>
      </c>
      <c r="X7" s="9">
        <v>5000000</v>
      </c>
      <c r="Y7" s="9">
        <v>0</v>
      </c>
      <c r="Z7" s="9">
        <v>0</v>
      </c>
      <c r="AA7">
        <v>0</v>
      </c>
      <c r="AB7" s="10">
        <v>5000000</v>
      </c>
      <c r="AC7" s="11">
        <v>0</v>
      </c>
      <c r="AD7" s="9">
        <v>0</v>
      </c>
      <c r="AE7" s="9">
        <v>5000000</v>
      </c>
      <c r="AF7" s="9">
        <v>0</v>
      </c>
      <c r="AG7">
        <v>0</v>
      </c>
      <c r="AH7" t="s">
        <v>54</v>
      </c>
      <c r="AI7" t="s">
        <v>55</v>
      </c>
      <c r="AJ7" t="s">
        <v>56</v>
      </c>
      <c r="AK7" t="s">
        <v>56</v>
      </c>
      <c r="AL7" t="s">
        <v>56</v>
      </c>
      <c r="AM7" t="s">
        <v>56</v>
      </c>
    </row>
    <row r="8" spans="1:39">
      <c r="A8" t="s">
        <v>41</v>
      </c>
      <c r="B8" t="s">
        <v>42</v>
      </c>
      <c r="C8" t="s">
        <v>43</v>
      </c>
      <c r="D8" t="s">
        <v>44</v>
      </c>
      <c r="E8" t="s">
        <v>222</v>
      </c>
      <c r="F8" t="s">
        <v>240</v>
      </c>
      <c r="G8" t="s">
        <v>46</v>
      </c>
      <c r="H8" t="s">
        <v>47</v>
      </c>
      <c r="I8" t="s">
        <v>455</v>
      </c>
      <c r="J8" t="s">
        <v>49</v>
      </c>
      <c r="K8" t="s">
        <v>50</v>
      </c>
      <c r="L8" t="s">
        <v>241</v>
      </c>
      <c r="M8" t="s">
        <v>572</v>
      </c>
      <c r="N8">
        <v>7743</v>
      </c>
      <c r="O8" t="str">
        <f t="shared" si="0"/>
        <v>0001134</v>
      </c>
      <c r="P8">
        <v>7</v>
      </c>
      <c r="Q8" t="s">
        <v>573</v>
      </c>
      <c r="R8" t="str">
        <f t="shared" si="1"/>
        <v>201010</v>
      </c>
      <c r="S8" s="9">
        <v>500000000</v>
      </c>
      <c r="T8">
        <v>0</v>
      </c>
      <c r="U8">
        <v>0</v>
      </c>
      <c r="V8">
        <v>0</v>
      </c>
      <c r="W8">
        <v>0</v>
      </c>
      <c r="X8" s="9">
        <v>500000000</v>
      </c>
      <c r="Y8" s="9">
        <v>500000000</v>
      </c>
      <c r="Z8" s="9">
        <v>500000000</v>
      </c>
      <c r="AA8">
        <v>0</v>
      </c>
      <c r="AB8" s="10">
        <v>0</v>
      </c>
      <c r="AC8" s="11">
        <v>500000000</v>
      </c>
      <c r="AD8" s="9">
        <v>0</v>
      </c>
      <c r="AE8" s="9">
        <v>0</v>
      </c>
      <c r="AF8" s="9">
        <v>500000000</v>
      </c>
      <c r="AG8">
        <v>37500000</v>
      </c>
      <c r="AH8" t="s">
        <v>54</v>
      </c>
      <c r="AI8" t="s">
        <v>55</v>
      </c>
      <c r="AJ8" t="s">
        <v>56</v>
      </c>
      <c r="AK8" t="s">
        <v>56</v>
      </c>
      <c r="AL8" t="s">
        <v>56</v>
      </c>
      <c r="AM8" t="s">
        <v>56</v>
      </c>
    </row>
    <row r="9" spans="1:39">
      <c r="A9" t="s">
        <v>41</v>
      </c>
      <c r="B9" t="s">
        <v>42</v>
      </c>
      <c r="C9" t="s">
        <v>43</v>
      </c>
      <c r="D9" t="s">
        <v>44</v>
      </c>
      <c r="E9" t="s">
        <v>222</v>
      </c>
      <c r="F9" t="s">
        <v>240</v>
      </c>
      <c r="G9" t="s">
        <v>46</v>
      </c>
      <c r="H9" t="s">
        <v>47</v>
      </c>
      <c r="I9" t="s">
        <v>455</v>
      </c>
      <c r="J9" t="s">
        <v>49</v>
      </c>
      <c r="K9" t="s">
        <v>50</v>
      </c>
      <c r="L9" t="s">
        <v>241</v>
      </c>
      <c r="M9" t="s">
        <v>244</v>
      </c>
      <c r="N9">
        <v>7744</v>
      </c>
      <c r="O9" t="str">
        <f t="shared" si="0"/>
        <v>0011390</v>
      </c>
      <c r="P9">
        <v>8</v>
      </c>
      <c r="Q9" t="s">
        <v>574</v>
      </c>
      <c r="R9" t="str">
        <f t="shared" si="1"/>
        <v>201010</v>
      </c>
      <c r="S9" s="9">
        <v>370100000</v>
      </c>
      <c r="T9">
        <v>0</v>
      </c>
      <c r="U9">
        <v>0</v>
      </c>
      <c r="V9">
        <v>148000000</v>
      </c>
      <c r="W9">
        <v>0</v>
      </c>
      <c r="X9" s="9">
        <v>518100000</v>
      </c>
      <c r="Y9" s="9">
        <v>336216746</v>
      </c>
      <c r="Z9" s="9">
        <v>492434502</v>
      </c>
      <c r="AA9">
        <v>0</v>
      </c>
      <c r="AB9" s="10">
        <v>25665498</v>
      </c>
      <c r="AC9" s="11">
        <v>492434502</v>
      </c>
      <c r="AD9" s="9">
        <v>156217756</v>
      </c>
      <c r="AE9" s="9">
        <v>181883254</v>
      </c>
      <c r="AF9" s="9">
        <v>336216746</v>
      </c>
      <c r="AG9">
        <v>84572572</v>
      </c>
      <c r="AH9" t="s">
        <v>54</v>
      </c>
      <c r="AI9" t="s">
        <v>55</v>
      </c>
      <c r="AJ9" t="s">
        <v>56</v>
      </c>
      <c r="AK9" t="s">
        <v>56</v>
      </c>
      <c r="AL9" t="s">
        <v>56</v>
      </c>
      <c r="AM9" t="s">
        <v>56</v>
      </c>
    </row>
    <row r="10" spans="1:39">
      <c r="A10" t="s">
        <v>41</v>
      </c>
      <c r="B10" t="s">
        <v>42</v>
      </c>
      <c r="C10" t="s">
        <v>43</v>
      </c>
      <c r="D10" t="s">
        <v>44</v>
      </c>
      <c r="E10" t="s">
        <v>222</v>
      </c>
      <c r="F10" t="s">
        <v>246</v>
      </c>
      <c r="G10" t="s">
        <v>46</v>
      </c>
      <c r="H10" t="s">
        <v>47</v>
      </c>
      <c r="I10" t="s">
        <v>455</v>
      </c>
      <c r="J10" t="s">
        <v>49</v>
      </c>
      <c r="K10" t="s">
        <v>50</v>
      </c>
      <c r="L10" t="s">
        <v>247</v>
      </c>
      <c r="M10" t="s">
        <v>575</v>
      </c>
      <c r="N10">
        <v>7745</v>
      </c>
      <c r="O10" t="str">
        <f t="shared" si="0"/>
        <v>0114311</v>
      </c>
      <c r="P10">
        <v>9</v>
      </c>
      <c r="Q10" t="s">
        <v>678</v>
      </c>
      <c r="R10" t="str">
        <f t="shared" si="1"/>
        <v>201010</v>
      </c>
      <c r="S10" s="9">
        <v>62000000</v>
      </c>
      <c r="T10">
        <v>0</v>
      </c>
      <c r="U10">
        <v>0</v>
      </c>
      <c r="V10">
        <v>0</v>
      </c>
      <c r="W10">
        <v>0</v>
      </c>
      <c r="X10" s="9">
        <v>62000000</v>
      </c>
      <c r="Y10" s="9">
        <v>50481300</v>
      </c>
      <c r="Z10" s="9">
        <v>50615900</v>
      </c>
      <c r="AA10">
        <v>0</v>
      </c>
      <c r="AB10" s="10">
        <v>11384100</v>
      </c>
      <c r="AC10" s="11">
        <v>50615900</v>
      </c>
      <c r="AD10" s="9">
        <v>134600</v>
      </c>
      <c r="AE10" s="9">
        <v>11518700</v>
      </c>
      <c r="AF10" s="9">
        <v>50481300</v>
      </c>
      <c r="AG10">
        <v>4360200</v>
      </c>
      <c r="AH10" t="s">
        <v>54</v>
      </c>
      <c r="AI10" t="s">
        <v>55</v>
      </c>
      <c r="AJ10" t="s">
        <v>56</v>
      </c>
      <c r="AK10" t="s">
        <v>56</v>
      </c>
      <c r="AL10" t="s">
        <v>56</v>
      </c>
      <c r="AM10" t="s">
        <v>56</v>
      </c>
    </row>
    <row r="11" spans="1:39">
      <c r="A11" t="s">
        <v>41</v>
      </c>
      <c r="B11" t="s">
        <v>42</v>
      </c>
      <c r="C11" t="s">
        <v>43</v>
      </c>
      <c r="D11" t="s">
        <v>44</v>
      </c>
      <c r="E11" t="s">
        <v>222</v>
      </c>
      <c r="F11" t="s">
        <v>246</v>
      </c>
      <c r="G11" t="s">
        <v>46</v>
      </c>
      <c r="H11" t="s">
        <v>47</v>
      </c>
      <c r="I11" t="s">
        <v>455</v>
      </c>
      <c r="J11" t="s">
        <v>49</v>
      </c>
      <c r="K11" t="s">
        <v>50</v>
      </c>
      <c r="L11" t="s">
        <v>247</v>
      </c>
      <c r="M11" t="s">
        <v>577</v>
      </c>
      <c r="N11">
        <v>7746</v>
      </c>
      <c r="O11" t="str">
        <f t="shared" si="0"/>
        <v>0114321</v>
      </c>
      <c r="P11">
        <v>10</v>
      </c>
      <c r="Q11" t="s">
        <v>679</v>
      </c>
      <c r="R11" t="str">
        <f t="shared" si="1"/>
        <v>201010</v>
      </c>
      <c r="S11" s="9">
        <v>92000000</v>
      </c>
      <c r="T11">
        <v>0</v>
      </c>
      <c r="U11">
        <v>0</v>
      </c>
      <c r="V11">
        <v>0</v>
      </c>
      <c r="W11">
        <v>0</v>
      </c>
      <c r="X11" s="9">
        <v>92000000</v>
      </c>
      <c r="Y11" s="9">
        <v>75702100</v>
      </c>
      <c r="Z11" s="9">
        <v>75702100</v>
      </c>
      <c r="AA11">
        <v>0</v>
      </c>
      <c r="AB11" s="10">
        <v>16297900</v>
      </c>
      <c r="AC11" s="11">
        <v>75702100</v>
      </c>
      <c r="AD11" s="9">
        <v>0</v>
      </c>
      <c r="AE11" s="9">
        <v>16297900</v>
      </c>
      <c r="AF11" s="9">
        <v>75702100</v>
      </c>
      <c r="AG11">
        <v>6536900</v>
      </c>
      <c r="AH11" t="s">
        <v>54</v>
      </c>
      <c r="AI11" t="s">
        <v>55</v>
      </c>
      <c r="AJ11" t="s">
        <v>56</v>
      </c>
      <c r="AK11" t="s">
        <v>56</v>
      </c>
      <c r="AL11" t="s">
        <v>56</v>
      </c>
      <c r="AM11" t="s">
        <v>56</v>
      </c>
    </row>
    <row r="12" spans="1:39">
      <c r="A12" t="s">
        <v>41</v>
      </c>
      <c r="B12" t="s">
        <v>42</v>
      </c>
      <c r="C12" t="s">
        <v>43</v>
      </c>
      <c r="D12" t="s">
        <v>44</v>
      </c>
      <c r="E12" t="s">
        <v>222</v>
      </c>
      <c r="F12" t="s">
        <v>246</v>
      </c>
      <c r="G12" t="s">
        <v>46</v>
      </c>
      <c r="H12" t="s">
        <v>47</v>
      </c>
      <c r="I12" t="s">
        <v>455</v>
      </c>
      <c r="J12" t="s">
        <v>49</v>
      </c>
      <c r="K12" t="s">
        <v>50</v>
      </c>
      <c r="L12" t="s">
        <v>247</v>
      </c>
      <c r="M12" t="s">
        <v>579</v>
      </c>
      <c r="N12">
        <v>7747</v>
      </c>
      <c r="O12" t="str">
        <f t="shared" si="0"/>
        <v>0114341</v>
      </c>
      <c r="P12">
        <v>11</v>
      </c>
      <c r="Q12" t="s">
        <v>680</v>
      </c>
      <c r="R12" t="str">
        <f t="shared" si="1"/>
        <v>201010</v>
      </c>
      <c r="S12" s="9">
        <v>128000000</v>
      </c>
      <c r="T12">
        <v>0</v>
      </c>
      <c r="U12">
        <v>0</v>
      </c>
      <c r="V12">
        <v>0</v>
      </c>
      <c r="W12">
        <v>0</v>
      </c>
      <c r="X12" s="9">
        <v>128000000</v>
      </c>
      <c r="Y12" s="9">
        <v>101325300</v>
      </c>
      <c r="Z12" s="9">
        <v>101325300</v>
      </c>
      <c r="AA12">
        <v>0</v>
      </c>
      <c r="AB12" s="10">
        <v>26674700</v>
      </c>
      <c r="AC12" s="11">
        <v>101325300</v>
      </c>
      <c r="AD12" s="9">
        <v>0</v>
      </c>
      <c r="AE12" s="9">
        <v>26674700</v>
      </c>
      <c r="AF12" s="9">
        <v>101325300</v>
      </c>
      <c r="AG12">
        <v>8715000</v>
      </c>
      <c r="AH12" t="s">
        <v>54</v>
      </c>
      <c r="AI12" t="s">
        <v>55</v>
      </c>
      <c r="AJ12" t="s">
        <v>56</v>
      </c>
      <c r="AK12" t="s">
        <v>56</v>
      </c>
      <c r="AL12" t="s">
        <v>56</v>
      </c>
      <c r="AM12" t="s">
        <v>56</v>
      </c>
    </row>
    <row r="13" spans="1:39">
      <c r="A13" t="s">
        <v>41</v>
      </c>
      <c r="B13" t="s">
        <v>42</v>
      </c>
      <c r="C13" t="s">
        <v>43</v>
      </c>
      <c r="D13" t="s">
        <v>44</v>
      </c>
      <c r="E13" t="s">
        <v>222</v>
      </c>
      <c r="F13" t="s">
        <v>246</v>
      </c>
      <c r="G13" t="s">
        <v>46</v>
      </c>
      <c r="H13" t="s">
        <v>47</v>
      </c>
      <c r="I13" t="s">
        <v>455</v>
      </c>
      <c r="J13" t="s">
        <v>49</v>
      </c>
      <c r="K13" t="s">
        <v>50</v>
      </c>
      <c r="L13" t="s">
        <v>247</v>
      </c>
      <c r="M13" t="s">
        <v>581</v>
      </c>
      <c r="N13">
        <v>7748</v>
      </c>
      <c r="O13" t="str">
        <f t="shared" si="0"/>
        <v>1141121</v>
      </c>
      <c r="P13">
        <v>12</v>
      </c>
      <c r="Q13" t="s">
        <v>582</v>
      </c>
      <c r="R13" t="str">
        <f t="shared" si="1"/>
        <v>201010</v>
      </c>
      <c r="S13" s="9">
        <v>197000000</v>
      </c>
      <c r="T13">
        <v>0</v>
      </c>
      <c r="U13">
        <v>0</v>
      </c>
      <c r="V13">
        <v>0</v>
      </c>
      <c r="W13">
        <v>0</v>
      </c>
      <c r="X13" s="9">
        <v>197000000</v>
      </c>
      <c r="Y13" s="9">
        <v>154063700</v>
      </c>
      <c r="Z13" s="9">
        <v>154063700</v>
      </c>
      <c r="AA13">
        <v>0</v>
      </c>
      <c r="AB13" s="10">
        <v>42936300</v>
      </c>
      <c r="AC13" s="11">
        <v>154063700</v>
      </c>
      <c r="AD13" s="9">
        <v>0</v>
      </c>
      <c r="AE13" s="9">
        <v>42936300</v>
      </c>
      <c r="AF13" s="9">
        <v>154063700</v>
      </c>
      <c r="AG13">
        <v>13926700</v>
      </c>
      <c r="AH13" t="s">
        <v>54</v>
      </c>
      <c r="AI13" t="s">
        <v>55</v>
      </c>
      <c r="AJ13" t="s">
        <v>56</v>
      </c>
      <c r="AK13" t="s">
        <v>56</v>
      </c>
      <c r="AL13" t="s">
        <v>56</v>
      </c>
      <c r="AM13" t="s">
        <v>56</v>
      </c>
    </row>
    <row r="14" spans="1:39">
      <c r="A14" t="s">
        <v>41</v>
      </c>
      <c r="B14" t="s">
        <v>42</v>
      </c>
      <c r="C14" t="s">
        <v>43</v>
      </c>
      <c r="D14" t="s">
        <v>44</v>
      </c>
      <c r="E14" t="s">
        <v>222</v>
      </c>
      <c r="F14" t="s">
        <v>246</v>
      </c>
      <c r="G14" t="s">
        <v>46</v>
      </c>
      <c r="H14" t="s">
        <v>47</v>
      </c>
      <c r="I14" t="s">
        <v>455</v>
      </c>
      <c r="J14" t="s">
        <v>49</v>
      </c>
      <c r="K14" t="s">
        <v>50</v>
      </c>
      <c r="L14" t="s">
        <v>247</v>
      </c>
      <c r="M14" t="s">
        <v>583</v>
      </c>
      <c r="N14">
        <v>7749</v>
      </c>
      <c r="O14" t="str">
        <f t="shared" si="0"/>
        <v>1141131</v>
      </c>
      <c r="P14">
        <v>13</v>
      </c>
      <c r="Q14" t="s">
        <v>681</v>
      </c>
      <c r="R14" t="str">
        <f t="shared" si="1"/>
        <v>201010</v>
      </c>
      <c r="S14" s="9">
        <v>70000000</v>
      </c>
      <c r="T14">
        <v>0</v>
      </c>
      <c r="U14">
        <v>0</v>
      </c>
      <c r="V14">
        <v>0</v>
      </c>
      <c r="W14">
        <v>0</v>
      </c>
      <c r="X14" s="9">
        <v>70000000</v>
      </c>
      <c r="Y14" s="9">
        <v>55014900</v>
      </c>
      <c r="Z14" s="9">
        <v>55014900</v>
      </c>
      <c r="AA14">
        <v>0</v>
      </c>
      <c r="AB14" s="10">
        <v>14985100</v>
      </c>
      <c r="AC14" s="11">
        <v>55014900</v>
      </c>
      <c r="AD14" s="9">
        <v>0</v>
      </c>
      <c r="AE14" s="9">
        <v>14985100</v>
      </c>
      <c r="AF14" s="9">
        <v>55014900</v>
      </c>
      <c r="AG14">
        <v>4714300</v>
      </c>
      <c r="AH14" t="s">
        <v>54</v>
      </c>
      <c r="AI14" t="s">
        <v>55</v>
      </c>
      <c r="AJ14" t="s">
        <v>56</v>
      </c>
      <c r="AK14" t="s">
        <v>56</v>
      </c>
      <c r="AL14" t="s">
        <v>56</v>
      </c>
      <c r="AM14" t="s">
        <v>56</v>
      </c>
    </row>
    <row r="15" spans="1:39">
      <c r="A15" t="s">
        <v>41</v>
      </c>
      <c r="B15" t="s">
        <v>42</v>
      </c>
      <c r="C15" t="s">
        <v>43</v>
      </c>
      <c r="D15" t="s">
        <v>44</v>
      </c>
      <c r="E15" t="s">
        <v>222</v>
      </c>
      <c r="F15" t="s">
        <v>246</v>
      </c>
      <c r="G15" t="s">
        <v>46</v>
      </c>
      <c r="H15" t="s">
        <v>47</v>
      </c>
      <c r="I15" t="s">
        <v>455</v>
      </c>
      <c r="J15" t="s">
        <v>49</v>
      </c>
      <c r="K15" t="s">
        <v>50</v>
      </c>
      <c r="L15" t="s">
        <v>247</v>
      </c>
      <c r="M15" t="s">
        <v>585</v>
      </c>
      <c r="N15">
        <v>7750</v>
      </c>
      <c r="O15" t="str">
        <f t="shared" si="0"/>
        <v>1141141</v>
      </c>
      <c r="P15">
        <v>14</v>
      </c>
      <c r="Q15" t="s">
        <v>682</v>
      </c>
      <c r="R15" t="str">
        <f t="shared" si="1"/>
        <v>201010</v>
      </c>
      <c r="S15" s="9">
        <v>40000000</v>
      </c>
      <c r="T15">
        <v>0</v>
      </c>
      <c r="U15">
        <v>0</v>
      </c>
      <c r="V15">
        <v>0</v>
      </c>
      <c r="W15">
        <v>0</v>
      </c>
      <c r="X15" s="9">
        <v>40000000</v>
      </c>
      <c r="Y15" s="9">
        <v>13061208</v>
      </c>
      <c r="Z15" s="9">
        <v>13061208</v>
      </c>
      <c r="AA15">
        <v>0</v>
      </c>
      <c r="AB15" s="10">
        <v>26938792</v>
      </c>
      <c r="AC15" s="11">
        <v>13061208</v>
      </c>
      <c r="AD15" s="9">
        <v>0</v>
      </c>
      <c r="AE15" s="9">
        <v>26938792</v>
      </c>
      <c r="AF15" s="9">
        <v>0</v>
      </c>
      <c r="AG15">
        <v>0</v>
      </c>
      <c r="AH15" t="s">
        <v>54</v>
      </c>
      <c r="AI15" t="s">
        <v>55</v>
      </c>
      <c r="AJ15" t="s">
        <v>56</v>
      </c>
      <c r="AK15" t="s">
        <v>56</v>
      </c>
      <c r="AL15" t="s">
        <v>56</v>
      </c>
      <c r="AM15" t="s">
        <v>56</v>
      </c>
    </row>
    <row r="16" spans="1:39">
      <c r="A16" t="s">
        <v>41</v>
      </c>
      <c r="B16" t="s">
        <v>42</v>
      </c>
      <c r="C16" t="s">
        <v>43</v>
      </c>
      <c r="D16" t="s">
        <v>44</v>
      </c>
      <c r="E16" t="s">
        <v>222</v>
      </c>
      <c r="F16" t="s">
        <v>246</v>
      </c>
      <c r="G16" t="s">
        <v>46</v>
      </c>
      <c r="H16" t="s">
        <v>47</v>
      </c>
      <c r="I16" t="s">
        <v>455</v>
      </c>
      <c r="J16" t="s">
        <v>49</v>
      </c>
      <c r="K16" t="s">
        <v>50</v>
      </c>
      <c r="L16" t="s">
        <v>247</v>
      </c>
      <c r="M16" t="s">
        <v>587</v>
      </c>
      <c r="N16">
        <v>7751</v>
      </c>
      <c r="O16" t="str">
        <f t="shared" si="0"/>
        <v>1142111</v>
      </c>
      <c r="P16">
        <v>15</v>
      </c>
      <c r="Q16" t="s">
        <v>683</v>
      </c>
      <c r="R16" t="str">
        <f t="shared" si="1"/>
        <v>201010</v>
      </c>
      <c r="S16" s="9">
        <v>242000000</v>
      </c>
      <c r="T16">
        <v>0</v>
      </c>
      <c r="U16">
        <v>0</v>
      </c>
      <c r="V16">
        <v>0</v>
      </c>
      <c r="W16">
        <v>0</v>
      </c>
      <c r="X16" s="9">
        <v>242000000</v>
      </c>
      <c r="Y16" s="9">
        <v>205834517</v>
      </c>
      <c r="Z16" s="9">
        <v>205834517</v>
      </c>
      <c r="AA16">
        <v>0</v>
      </c>
      <c r="AB16" s="10">
        <v>36165483</v>
      </c>
      <c r="AC16" s="11">
        <v>205834517</v>
      </c>
      <c r="AD16" s="9">
        <v>0</v>
      </c>
      <c r="AE16" s="9">
        <v>36165483</v>
      </c>
      <c r="AF16" s="9">
        <v>205834517</v>
      </c>
      <c r="AG16">
        <v>17677700</v>
      </c>
      <c r="AH16" t="s">
        <v>54</v>
      </c>
      <c r="AI16" t="s">
        <v>55</v>
      </c>
      <c r="AJ16" t="s">
        <v>56</v>
      </c>
      <c r="AK16" t="s">
        <v>56</v>
      </c>
      <c r="AL16" t="s">
        <v>56</v>
      </c>
      <c r="AM16" t="s">
        <v>56</v>
      </c>
    </row>
    <row r="17" spans="1:39">
      <c r="A17" t="s">
        <v>41</v>
      </c>
      <c r="B17" t="s">
        <v>42</v>
      </c>
      <c r="C17" t="s">
        <v>43</v>
      </c>
      <c r="D17" t="s">
        <v>44</v>
      </c>
      <c r="E17" t="s">
        <v>222</v>
      </c>
      <c r="F17" t="s">
        <v>246</v>
      </c>
      <c r="G17" t="s">
        <v>46</v>
      </c>
      <c r="H17" t="s">
        <v>47</v>
      </c>
      <c r="I17" t="s">
        <v>455</v>
      </c>
      <c r="J17" t="s">
        <v>49</v>
      </c>
      <c r="K17" t="s">
        <v>50</v>
      </c>
      <c r="L17" t="s">
        <v>247</v>
      </c>
      <c r="M17" t="s">
        <v>589</v>
      </c>
      <c r="N17">
        <v>7752</v>
      </c>
      <c r="O17" t="str">
        <f t="shared" si="0"/>
        <v>1142121</v>
      </c>
      <c r="P17">
        <v>16</v>
      </c>
      <c r="Q17" t="s">
        <v>684</v>
      </c>
      <c r="R17" t="str">
        <f t="shared" si="1"/>
        <v>201010</v>
      </c>
      <c r="S17" s="9">
        <v>164000000</v>
      </c>
      <c r="T17">
        <v>0</v>
      </c>
      <c r="U17">
        <v>0</v>
      </c>
      <c r="V17">
        <v>0</v>
      </c>
      <c r="W17">
        <v>0</v>
      </c>
      <c r="X17" s="9">
        <v>164000000</v>
      </c>
      <c r="Y17" s="9">
        <v>136510300</v>
      </c>
      <c r="Z17" s="9">
        <v>136510300</v>
      </c>
      <c r="AA17">
        <v>0</v>
      </c>
      <c r="AB17" s="10">
        <v>27489700</v>
      </c>
      <c r="AC17" s="11">
        <v>136510300</v>
      </c>
      <c r="AD17" s="9">
        <v>0</v>
      </c>
      <c r="AE17" s="9">
        <v>27489700</v>
      </c>
      <c r="AF17" s="9">
        <v>136510300</v>
      </c>
      <c r="AG17">
        <v>11028300</v>
      </c>
      <c r="AH17" t="s">
        <v>54</v>
      </c>
      <c r="AI17" t="s">
        <v>55</v>
      </c>
      <c r="AJ17" t="s">
        <v>56</v>
      </c>
      <c r="AK17" t="s">
        <v>56</v>
      </c>
      <c r="AL17" t="s">
        <v>56</v>
      </c>
      <c r="AM17" t="s">
        <v>56</v>
      </c>
    </row>
    <row r="18" spans="1:39">
      <c r="A18" t="s">
        <v>41</v>
      </c>
      <c r="B18" t="s">
        <v>42</v>
      </c>
      <c r="C18" t="s">
        <v>43</v>
      </c>
      <c r="D18" t="s">
        <v>44</v>
      </c>
      <c r="E18" t="s">
        <v>222</v>
      </c>
      <c r="F18" t="s">
        <v>246</v>
      </c>
      <c r="G18" t="s">
        <v>46</v>
      </c>
      <c r="H18" t="s">
        <v>47</v>
      </c>
      <c r="I18" t="s">
        <v>455</v>
      </c>
      <c r="J18" t="s">
        <v>49</v>
      </c>
      <c r="K18" t="s">
        <v>50</v>
      </c>
      <c r="L18" t="s">
        <v>247</v>
      </c>
      <c r="M18" t="s">
        <v>591</v>
      </c>
      <c r="N18">
        <v>7753</v>
      </c>
      <c r="O18" t="str">
        <f t="shared" si="0"/>
        <v>1142141</v>
      </c>
      <c r="P18">
        <v>17</v>
      </c>
      <c r="Q18" t="s">
        <v>685</v>
      </c>
      <c r="R18" t="str">
        <f t="shared" si="1"/>
        <v>201010</v>
      </c>
      <c r="S18" s="9">
        <v>280000000</v>
      </c>
      <c r="T18">
        <v>0</v>
      </c>
      <c r="U18">
        <v>0</v>
      </c>
      <c r="V18">
        <v>0</v>
      </c>
      <c r="W18">
        <v>0</v>
      </c>
      <c r="X18" s="9">
        <v>280000000</v>
      </c>
      <c r="Y18" s="9">
        <v>242339606</v>
      </c>
      <c r="Z18" s="9">
        <v>242339606</v>
      </c>
      <c r="AA18">
        <v>0</v>
      </c>
      <c r="AB18" s="10">
        <v>37660394</v>
      </c>
      <c r="AC18" s="11">
        <v>242339606</v>
      </c>
      <c r="AD18" s="9">
        <v>0</v>
      </c>
      <c r="AE18" s="9">
        <v>37660394</v>
      </c>
      <c r="AF18" s="9">
        <v>104177810</v>
      </c>
      <c r="AG18">
        <v>104177810</v>
      </c>
      <c r="AH18" t="s">
        <v>54</v>
      </c>
      <c r="AI18" t="s">
        <v>55</v>
      </c>
      <c r="AJ18" t="s">
        <v>56</v>
      </c>
      <c r="AK18" t="s">
        <v>56</v>
      </c>
      <c r="AL18" t="s">
        <v>56</v>
      </c>
      <c r="AM18" t="s">
        <v>56</v>
      </c>
    </row>
    <row r="19" spans="1:39">
      <c r="A19" t="s">
        <v>41</v>
      </c>
      <c r="B19" t="s">
        <v>42</v>
      </c>
      <c r="C19" t="s">
        <v>43</v>
      </c>
      <c r="D19" t="s">
        <v>44</v>
      </c>
      <c r="E19" t="s">
        <v>236</v>
      </c>
      <c r="F19" t="s">
        <v>264</v>
      </c>
      <c r="G19" t="s">
        <v>46</v>
      </c>
      <c r="H19" t="s">
        <v>47</v>
      </c>
      <c r="I19" t="s">
        <v>455</v>
      </c>
      <c r="J19" t="s">
        <v>49</v>
      </c>
      <c r="K19" t="s">
        <v>98</v>
      </c>
      <c r="L19" t="s">
        <v>265</v>
      </c>
      <c r="M19" t="s">
        <v>268</v>
      </c>
      <c r="N19">
        <v>7754</v>
      </c>
      <c r="O19" t="str">
        <f t="shared" si="0"/>
        <v>0001212</v>
      </c>
      <c r="P19">
        <v>18</v>
      </c>
      <c r="Q19" t="s">
        <v>595</v>
      </c>
      <c r="R19" t="str">
        <f t="shared" si="1"/>
        <v>201010</v>
      </c>
      <c r="S19" s="9">
        <v>52000000</v>
      </c>
      <c r="T19">
        <v>0</v>
      </c>
      <c r="U19">
        <v>0</v>
      </c>
      <c r="V19">
        <v>0</v>
      </c>
      <c r="W19">
        <v>0</v>
      </c>
      <c r="X19" s="9">
        <v>52000000</v>
      </c>
      <c r="Y19" s="9">
        <v>31197512</v>
      </c>
      <c r="Z19" s="9">
        <v>31197512</v>
      </c>
      <c r="AA19">
        <v>0</v>
      </c>
      <c r="AB19" s="10">
        <v>20802488</v>
      </c>
      <c r="AC19" s="11">
        <v>31197512</v>
      </c>
      <c r="AD19" s="9">
        <v>0</v>
      </c>
      <c r="AE19" s="9">
        <v>20802488</v>
      </c>
      <c r="AF19" s="9">
        <v>31197512</v>
      </c>
      <c r="AG19">
        <v>5768615</v>
      </c>
      <c r="AH19" t="s">
        <v>54</v>
      </c>
      <c r="AI19" t="s">
        <v>55</v>
      </c>
      <c r="AJ19" t="s">
        <v>56</v>
      </c>
      <c r="AK19" t="s">
        <v>56</v>
      </c>
      <c r="AL19" t="s">
        <v>56</v>
      </c>
      <c r="AM19" t="s">
        <v>56</v>
      </c>
    </row>
    <row r="20" spans="1:39">
      <c r="A20" t="s">
        <v>41</v>
      </c>
      <c r="B20" t="s">
        <v>42</v>
      </c>
      <c r="C20" t="s">
        <v>43</v>
      </c>
      <c r="D20" t="s">
        <v>44</v>
      </c>
      <c r="E20" t="s">
        <v>236</v>
      </c>
      <c r="F20" t="s">
        <v>272</v>
      </c>
      <c r="G20" t="s">
        <v>46</v>
      </c>
      <c r="H20" t="s">
        <v>47</v>
      </c>
      <c r="I20" t="s">
        <v>455</v>
      </c>
      <c r="J20" t="s">
        <v>49</v>
      </c>
      <c r="K20" t="s">
        <v>98</v>
      </c>
      <c r="L20" t="s">
        <v>273</v>
      </c>
      <c r="M20" t="s">
        <v>596</v>
      </c>
      <c r="N20">
        <v>7755</v>
      </c>
      <c r="O20" t="str">
        <f t="shared" si="0"/>
        <v>0001221</v>
      </c>
      <c r="P20">
        <v>19</v>
      </c>
      <c r="Q20" t="s">
        <v>597</v>
      </c>
      <c r="R20" t="str">
        <f t="shared" si="1"/>
        <v>201010</v>
      </c>
      <c r="S20" s="9">
        <v>40000000</v>
      </c>
      <c r="T20">
        <v>0</v>
      </c>
      <c r="U20">
        <v>0</v>
      </c>
      <c r="V20">
        <v>0</v>
      </c>
      <c r="W20">
        <v>0</v>
      </c>
      <c r="X20" s="9">
        <v>40000000</v>
      </c>
      <c r="Y20" s="9">
        <v>36704922</v>
      </c>
      <c r="Z20" s="9">
        <v>36704922</v>
      </c>
      <c r="AA20">
        <v>0</v>
      </c>
      <c r="AB20" s="10">
        <v>3295078</v>
      </c>
      <c r="AC20" s="11">
        <v>36704922</v>
      </c>
      <c r="AD20" s="9">
        <v>0</v>
      </c>
      <c r="AE20" s="9">
        <v>3295078</v>
      </c>
      <c r="AF20" s="9">
        <v>36704922</v>
      </c>
      <c r="AG20">
        <v>15328857</v>
      </c>
      <c r="AH20" t="s">
        <v>54</v>
      </c>
      <c r="AI20" t="s">
        <v>55</v>
      </c>
      <c r="AJ20" t="s">
        <v>56</v>
      </c>
      <c r="AK20" t="s">
        <v>56</v>
      </c>
      <c r="AL20" t="s">
        <v>56</v>
      </c>
      <c r="AM20" t="s">
        <v>56</v>
      </c>
    </row>
    <row r="21" spans="1:39">
      <c r="A21" t="s">
        <v>41</v>
      </c>
      <c r="B21" t="s">
        <v>42</v>
      </c>
      <c r="C21" t="s">
        <v>43</v>
      </c>
      <c r="D21" t="s">
        <v>44</v>
      </c>
      <c r="E21" t="s">
        <v>236</v>
      </c>
      <c r="F21" t="s">
        <v>272</v>
      </c>
      <c r="G21" t="s">
        <v>46</v>
      </c>
      <c r="H21" t="s">
        <v>47</v>
      </c>
      <c r="I21" t="s">
        <v>455</v>
      </c>
      <c r="J21" t="s">
        <v>49</v>
      </c>
      <c r="K21" t="s">
        <v>98</v>
      </c>
      <c r="L21" t="s">
        <v>273</v>
      </c>
      <c r="M21" t="s">
        <v>598</v>
      </c>
      <c r="N21">
        <v>7756</v>
      </c>
      <c r="O21" t="str">
        <f t="shared" si="0"/>
        <v>0001222</v>
      </c>
      <c r="P21">
        <v>20</v>
      </c>
      <c r="Q21" t="s">
        <v>599</v>
      </c>
      <c r="R21" t="str">
        <f t="shared" si="1"/>
        <v>201010</v>
      </c>
      <c r="S21" s="9">
        <v>9000000</v>
      </c>
      <c r="T21">
        <v>0</v>
      </c>
      <c r="U21">
        <v>0</v>
      </c>
      <c r="V21">
        <v>1500000</v>
      </c>
      <c r="W21">
        <v>0</v>
      </c>
      <c r="X21" s="9">
        <v>10500000</v>
      </c>
      <c r="Y21" s="9">
        <v>5377732</v>
      </c>
      <c r="Z21" s="9">
        <v>5377732</v>
      </c>
      <c r="AA21">
        <v>0</v>
      </c>
      <c r="AB21" s="10">
        <v>5122268</v>
      </c>
      <c r="AC21" s="11">
        <v>5377732</v>
      </c>
      <c r="AD21" s="9">
        <v>0</v>
      </c>
      <c r="AE21" s="9">
        <v>5122268</v>
      </c>
      <c r="AF21" s="9">
        <v>5377732</v>
      </c>
      <c r="AG21">
        <v>120000</v>
      </c>
      <c r="AH21" t="s">
        <v>54</v>
      </c>
      <c r="AI21" t="s">
        <v>55</v>
      </c>
      <c r="AJ21" t="s">
        <v>56</v>
      </c>
      <c r="AK21" t="s">
        <v>56</v>
      </c>
      <c r="AL21" t="s">
        <v>56</v>
      </c>
      <c r="AM21" t="s">
        <v>56</v>
      </c>
    </row>
    <row r="22" spans="1:39">
      <c r="A22" t="s">
        <v>41</v>
      </c>
      <c r="B22" t="s">
        <v>42</v>
      </c>
      <c r="C22" t="s">
        <v>43</v>
      </c>
      <c r="D22" t="s">
        <v>44</v>
      </c>
      <c r="E22" t="s">
        <v>236</v>
      </c>
      <c r="F22" t="s">
        <v>272</v>
      </c>
      <c r="G22" t="s">
        <v>46</v>
      </c>
      <c r="H22" t="s">
        <v>47</v>
      </c>
      <c r="I22" t="s">
        <v>455</v>
      </c>
      <c r="J22" t="s">
        <v>49</v>
      </c>
      <c r="K22" t="s">
        <v>98</v>
      </c>
      <c r="L22" t="s">
        <v>273</v>
      </c>
      <c r="M22" t="s">
        <v>280</v>
      </c>
      <c r="N22">
        <v>7757</v>
      </c>
      <c r="O22" t="str">
        <f t="shared" si="0"/>
        <v>0001224</v>
      </c>
      <c r="P22">
        <v>21</v>
      </c>
      <c r="Q22" t="s">
        <v>600</v>
      </c>
      <c r="R22" t="str">
        <f t="shared" si="1"/>
        <v>201010</v>
      </c>
      <c r="S22" s="9">
        <v>2000000</v>
      </c>
      <c r="T22">
        <v>0</v>
      </c>
      <c r="U22">
        <v>0</v>
      </c>
      <c r="V22">
        <v>0</v>
      </c>
      <c r="W22">
        <v>0</v>
      </c>
      <c r="X22" s="9">
        <v>2000000</v>
      </c>
      <c r="Y22" s="9">
        <v>0</v>
      </c>
      <c r="Z22" s="9">
        <v>0</v>
      </c>
      <c r="AA22">
        <v>0</v>
      </c>
      <c r="AB22" s="10">
        <v>2000000</v>
      </c>
      <c r="AC22" s="11">
        <v>0</v>
      </c>
      <c r="AD22" s="9">
        <v>0</v>
      </c>
      <c r="AE22" s="9">
        <v>2000000</v>
      </c>
      <c r="AF22" s="9">
        <v>0</v>
      </c>
      <c r="AG22">
        <v>0</v>
      </c>
      <c r="AH22" t="s">
        <v>54</v>
      </c>
      <c r="AI22" t="s">
        <v>55</v>
      </c>
      <c r="AJ22" t="s">
        <v>56</v>
      </c>
      <c r="AK22" t="s">
        <v>56</v>
      </c>
      <c r="AL22" t="s">
        <v>56</v>
      </c>
      <c r="AM22" t="s">
        <v>56</v>
      </c>
    </row>
    <row r="23" spans="1:39">
      <c r="A23" t="s">
        <v>41</v>
      </c>
      <c r="B23" t="s">
        <v>42</v>
      </c>
      <c r="C23" t="s">
        <v>43</v>
      </c>
      <c r="D23" t="s">
        <v>44</v>
      </c>
      <c r="E23" t="s">
        <v>236</v>
      </c>
      <c r="F23" t="s">
        <v>272</v>
      </c>
      <c r="G23" t="s">
        <v>46</v>
      </c>
      <c r="H23" t="s">
        <v>47</v>
      </c>
      <c r="I23" t="s">
        <v>455</v>
      </c>
      <c r="J23" t="s">
        <v>49</v>
      </c>
      <c r="K23" t="s">
        <v>98</v>
      </c>
      <c r="L23" t="s">
        <v>273</v>
      </c>
      <c r="M23" t="s">
        <v>603</v>
      </c>
      <c r="N23">
        <v>7758</v>
      </c>
      <c r="O23" t="str">
        <f t="shared" si="0"/>
        <v>0012211</v>
      </c>
      <c r="P23">
        <v>22</v>
      </c>
      <c r="Q23" t="s">
        <v>604</v>
      </c>
      <c r="R23" t="str">
        <f t="shared" si="1"/>
        <v>201010</v>
      </c>
      <c r="S23" s="9">
        <v>108367000</v>
      </c>
      <c r="T23">
        <v>0</v>
      </c>
      <c r="U23">
        <v>0</v>
      </c>
      <c r="V23">
        <v>21000000</v>
      </c>
      <c r="W23">
        <v>0</v>
      </c>
      <c r="X23" s="9">
        <v>129367000</v>
      </c>
      <c r="Y23" s="9">
        <v>87186978</v>
      </c>
      <c r="Z23" s="9">
        <v>87186978</v>
      </c>
      <c r="AA23">
        <v>0</v>
      </c>
      <c r="AB23" s="10">
        <v>42180022</v>
      </c>
      <c r="AC23" s="11">
        <v>87186978</v>
      </c>
      <c r="AD23" s="9">
        <v>0</v>
      </c>
      <c r="AE23" s="9">
        <v>42180022</v>
      </c>
      <c r="AF23" s="9">
        <v>87186978</v>
      </c>
      <c r="AG23">
        <v>41000473</v>
      </c>
      <c r="AH23" t="s">
        <v>54</v>
      </c>
      <c r="AI23" t="s">
        <v>55</v>
      </c>
      <c r="AJ23" t="s">
        <v>56</v>
      </c>
      <c r="AK23" t="s">
        <v>56</v>
      </c>
      <c r="AL23" t="s">
        <v>56</v>
      </c>
      <c r="AM23" t="s">
        <v>56</v>
      </c>
    </row>
    <row r="24" spans="1:39">
      <c r="A24" t="s">
        <v>41</v>
      </c>
      <c r="B24" t="s">
        <v>42</v>
      </c>
      <c r="C24" t="s">
        <v>43</v>
      </c>
      <c r="D24" t="s">
        <v>44</v>
      </c>
      <c r="E24" t="s">
        <v>236</v>
      </c>
      <c r="F24" t="s">
        <v>272</v>
      </c>
      <c r="G24" t="s">
        <v>46</v>
      </c>
      <c r="H24" t="s">
        <v>47</v>
      </c>
      <c r="I24" t="s">
        <v>455</v>
      </c>
      <c r="J24" t="s">
        <v>49</v>
      </c>
      <c r="K24" t="s">
        <v>98</v>
      </c>
      <c r="L24" t="s">
        <v>273</v>
      </c>
      <c r="M24" t="s">
        <v>276</v>
      </c>
      <c r="N24">
        <v>7759</v>
      </c>
      <c r="O24" t="str">
        <f t="shared" si="0"/>
        <v>0012231</v>
      </c>
      <c r="P24">
        <v>23</v>
      </c>
      <c r="Q24" t="s">
        <v>605</v>
      </c>
      <c r="R24" t="str">
        <f t="shared" si="1"/>
        <v>201010</v>
      </c>
      <c r="S24" s="9">
        <v>160000000</v>
      </c>
      <c r="T24">
        <v>0</v>
      </c>
      <c r="U24">
        <v>0</v>
      </c>
      <c r="V24">
        <v>0</v>
      </c>
      <c r="W24">
        <v>137000000</v>
      </c>
      <c r="X24" s="9">
        <v>23000000</v>
      </c>
      <c r="Y24" s="9">
        <v>2083404</v>
      </c>
      <c r="Z24" s="9">
        <v>2083404</v>
      </c>
      <c r="AA24">
        <v>0</v>
      </c>
      <c r="AB24" s="10">
        <v>20916596</v>
      </c>
      <c r="AC24" s="11">
        <v>2083404</v>
      </c>
      <c r="AD24" s="9">
        <v>0</v>
      </c>
      <c r="AE24" s="9">
        <v>20916596</v>
      </c>
      <c r="AF24" s="9">
        <v>2083404</v>
      </c>
      <c r="AG24">
        <v>632974</v>
      </c>
      <c r="AH24" t="s">
        <v>54</v>
      </c>
      <c r="AI24" t="s">
        <v>55</v>
      </c>
      <c r="AJ24" t="s">
        <v>56</v>
      </c>
      <c r="AK24" t="s">
        <v>56</v>
      </c>
      <c r="AL24" t="s">
        <v>56</v>
      </c>
      <c r="AM24" t="s">
        <v>56</v>
      </c>
    </row>
    <row r="25" spans="1:39">
      <c r="A25" t="s">
        <v>41</v>
      </c>
      <c r="B25" t="s">
        <v>42</v>
      </c>
      <c r="C25" t="s">
        <v>43</v>
      </c>
      <c r="D25" t="s">
        <v>44</v>
      </c>
      <c r="E25" t="s">
        <v>236</v>
      </c>
      <c r="F25" t="s">
        <v>272</v>
      </c>
      <c r="G25" t="s">
        <v>46</v>
      </c>
      <c r="H25" t="s">
        <v>47</v>
      </c>
      <c r="I25" t="s">
        <v>455</v>
      </c>
      <c r="J25" t="s">
        <v>49</v>
      </c>
      <c r="K25" t="s">
        <v>98</v>
      </c>
      <c r="L25" t="s">
        <v>273</v>
      </c>
      <c r="M25" t="s">
        <v>606</v>
      </c>
      <c r="N25">
        <v>7760</v>
      </c>
      <c r="O25" t="str">
        <f t="shared" si="0"/>
        <v>0012234</v>
      </c>
      <c r="P25">
        <v>24</v>
      </c>
      <c r="Q25" t="s">
        <v>607</v>
      </c>
      <c r="R25" t="str">
        <f t="shared" si="1"/>
        <v>201010</v>
      </c>
      <c r="S25" s="9">
        <v>120000000</v>
      </c>
      <c r="T25">
        <v>0</v>
      </c>
      <c r="U25">
        <v>0</v>
      </c>
      <c r="V25">
        <v>0</v>
      </c>
      <c r="W25">
        <v>110000000</v>
      </c>
      <c r="X25" s="9">
        <v>10000000</v>
      </c>
      <c r="Y25" s="9">
        <v>0</v>
      </c>
      <c r="Z25" s="9">
        <v>0</v>
      </c>
      <c r="AA25">
        <v>0</v>
      </c>
      <c r="AB25" s="10">
        <v>10000000</v>
      </c>
      <c r="AC25" s="11">
        <v>0</v>
      </c>
      <c r="AD25" s="9">
        <v>0</v>
      </c>
      <c r="AE25" s="9">
        <v>10000000</v>
      </c>
      <c r="AF25" s="9">
        <v>0</v>
      </c>
      <c r="AG25">
        <v>0</v>
      </c>
      <c r="AH25" t="s">
        <v>54</v>
      </c>
      <c r="AI25" t="s">
        <v>55</v>
      </c>
      <c r="AJ25" t="s">
        <v>56</v>
      </c>
      <c r="AK25" t="s">
        <v>56</v>
      </c>
      <c r="AL25" t="s">
        <v>56</v>
      </c>
      <c r="AM25" t="s">
        <v>56</v>
      </c>
    </row>
    <row r="26" spans="1:39">
      <c r="A26" t="s">
        <v>41</v>
      </c>
      <c r="B26" t="s">
        <v>42</v>
      </c>
      <c r="C26" t="s">
        <v>43</v>
      </c>
      <c r="D26" t="s">
        <v>44</v>
      </c>
      <c r="E26" t="s">
        <v>236</v>
      </c>
      <c r="F26" t="s">
        <v>272</v>
      </c>
      <c r="G26" t="s">
        <v>46</v>
      </c>
      <c r="H26" t="s">
        <v>47</v>
      </c>
      <c r="I26" t="s">
        <v>455</v>
      </c>
      <c r="J26" t="s">
        <v>49</v>
      </c>
      <c r="K26" t="s">
        <v>98</v>
      </c>
      <c r="L26" t="s">
        <v>273</v>
      </c>
      <c r="M26" t="s">
        <v>608</v>
      </c>
      <c r="N26">
        <v>7761</v>
      </c>
      <c r="O26" t="str">
        <f t="shared" si="0"/>
        <v>0012261</v>
      </c>
      <c r="P26">
        <v>25</v>
      </c>
      <c r="Q26" t="s">
        <v>609</v>
      </c>
      <c r="R26" t="str">
        <f t="shared" si="1"/>
        <v>201010</v>
      </c>
      <c r="S26" s="9">
        <v>90000000</v>
      </c>
      <c r="T26">
        <v>0</v>
      </c>
      <c r="U26">
        <v>0</v>
      </c>
      <c r="V26">
        <v>10000000</v>
      </c>
      <c r="W26">
        <v>0</v>
      </c>
      <c r="X26" s="9">
        <v>100000000</v>
      </c>
      <c r="Y26" s="9">
        <v>96699721</v>
      </c>
      <c r="Z26" s="9">
        <v>96699721</v>
      </c>
      <c r="AA26">
        <v>0</v>
      </c>
      <c r="AB26" s="10">
        <v>3300279</v>
      </c>
      <c r="AC26" s="11">
        <v>96699721</v>
      </c>
      <c r="AD26" s="9">
        <v>0</v>
      </c>
      <c r="AE26" s="9">
        <v>3300279</v>
      </c>
      <c r="AF26" s="9">
        <v>96699721</v>
      </c>
      <c r="AG26">
        <v>7611408</v>
      </c>
      <c r="AH26" t="s">
        <v>54</v>
      </c>
      <c r="AI26" t="s">
        <v>55</v>
      </c>
      <c r="AJ26" t="s">
        <v>56</v>
      </c>
      <c r="AK26" t="s">
        <v>56</v>
      </c>
      <c r="AL26" t="s">
        <v>56</v>
      </c>
      <c r="AM26" t="s">
        <v>56</v>
      </c>
    </row>
    <row r="27" spans="1:39">
      <c r="A27" t="s">
        <v>41</v>
      </c>
      <c r="B27" t="s">
        <v>42</v>
      </c>
      <c r="C27" t="s">
        <v>43</v>
      </c>
      <c r="D27" t="s">
        <v>44</v>
      </c>
      <c r="E27" t="s">
        <v>236</v>
      </c>
      <c r="F27" t="s">
        <v>272</v>
      </c>
      <c r="G27" t="s">
        <v>46</v>
      </c>
      <c r="H27" t="s">
        <v>47</v>
      </c>
      <c r="I27" t="s">
        <v>455</v>
      </c>
      <c r="J27" t="s">
        <v>49</v>
      </c>
      <c r="K27" t="s">
        <v>98</v>
      </c>
      <c r="L27" t="s">
        <v>273</v>
      </c>
      <c r="M27" t="s">
        <v>284</v>
      </c>
      <c r="N27">
        <v>7762</v>
      </c>
      <c r="O27" t="str">
        <f t="shared" si="0"/>
        <v>0012262</v>
      </c>
      <c r="P27">
        <v>26</v>
      </c>
      <c r="Q27" t="s">
        <v>610</v>
      </c>
      <c r="R27" t="str">
        <f t="shared" si="1"/>
        <v>201010</v>
      </c>
      <c r="S27" s="9">
        <v>33600000</v>
      </c>
      <c r="T27">
        <v>0</v>
      </c>
      <c r="U27">
        <v>0</v>
      </c>
      <c r="V27">
        <v>0</v>
      </c>
      <c r="W27">
        <v>0</v>
      </c>
      <c r="X27" s="9">
        <v>33600000</v>
      </c>
      <c r="Y27" s="9">
        <v>26326736</v>
      </c>
      <c r="Z27" s="9">
        <v>26326736</v>
      </c>
      <c r="AA27">
        <v>0</v>
      </c>
      <c r="AB27" s="10">
        <v>7273264</v>
      </c>
      <c r="AC27" s="11">
        <v>26326736</v>
      </c>
      <c r="AD27" s="9">
        <v>0</v>
      </c>
      <c r="AE27" s="9">
        <v>7273264</v>
      </c>
      <c r="AF27" s="9">
        <v>24280601</v>
      </c>
      <c r="AG27">
        <v>2142838</v>
      </c>
      <c r="AH27" t="s">
        <v>54</v>
      </c>
      <c r="AI27" t="s">
        <v>55</v>
      </c>
      <c r="AJ27" t="s">
        <v>56</v>
      </c>
      <c r="AK27" t="s">
        <v>56</v>
      </c>
      <c r="AL27" t="s">
        <v>56</v>
      </c>
      <c r="AM27" t="s">
        <v>56</v>
      </c>
    </row>
    <row r="28" spans="1:39">
      <c r="A28" t="s">
        <v>41</v>
      </c>
      <c r="B28" t="s">
        <v>42</v>
      </c>
      <c r="C28" t="s">
        <v>43</v>
      </c>
      <c r="D28" t="s">
        <v>44</v>
      </c>
      <c r="E28" t="s">
        <v>236</v>
      </c>
      <c r="F28" t="s">
        <v>272</v>
      </c>
      <c r="G28" t="s">
        <v>46</v>
      </c>
      <c r="H28" t="s">
        <v>47</v>
      </c>
      <c r="I28" t="s">
        <v>455</v>
      </c>
      <c r="J28" t="s">
        <v>49</v>
      </c>
      <c r="K28" t="s">
        <v>98</v>
      </c>
      <c r="L28" t="s">
        <v>273</v>
      </c>
      <c r="M28" t="s">
        <v>611</v>
      </c>
      <c r="N28">
        <v>7763</v>
      </c>
      <c r="O28" t="str">
        <f t="shared" si="0"/>
        <v>0012263</v>
      </c>
      <c r="P28">
        <v>27</v>
      </c>
      <c r="Q28" t="s">
        <v>612</v>
      </c>
      <c r="R28" t="str">
        <f t="shared" si="1"/>
        <v>201010</v>
      </c>
      <c r="S28" s="9">
        <v>20400000</v>
      </c>
      <c r="T28">
        <v>0</v>
      </c>
      <c r="U28">
        <v>0</v>
      </c>
      <c r="V28">
        <v>5000000</v>
      </c>
      <c r="W28">
        <v>0</v>
      </c>
      <c r="X28" s="9">
        <v>25400000</v>
      </c>
      <c r="Y28" s="9">
        <v>12128786</v>
      </c>
      <c r="Z28" s="9">
        <v>12128786</v>
      </c>
      <c r="AA28">
        <v>0</v>
      </c>
      <c r="AB28" s="10">
        <v>13271214</v>
      </c>
      <c r="AC28" s="11">
        <v>12128786</v>
      </c>
      <c r="AD28" s="9">
        <v>0</v>
      </c>
      <c r="AE28" s="9">
        <v>13271214</v>
      </c>
      <c r="AF28" s="9">
        <v>12128786</v>
      </c>
      <c r="AG28">
        <v>1230093</v>
      </c>
      <c r="AH28" t="s">
        <v>54</v>
      </c>
      <c r="AI28" t="s">
        <v>55</v>
      </c>
      <c r="AJ28" t="s">
        <v>56</v>
      </c>
      <c r="AK28" t="s">
        <v>56</v>
      </c>
      <c r="AL28" t="s">
        <v>56</v>
      </c>
      <c r="AM28" t="s">
        <v>56</v>
      </c>
    </row>
    <row r="29" spans="1:39">
      <c r="A29" t="s">
        <v>41</v>
      </c>
      <c r="B29" t="s">
        <v>42</v>
      </c>
      <c r="C29" t="s">
        <v>43</v>
      </c>
      <c r="D29" t="s">
        <v>44</v>
      </c>
      <c r="E29" t="s">
        <v>236</v>
      </c>
      <c r="F29" t="s">
        <v>272</v>
      </c>
      <c r="G29" t="s">
        <v>46</v>
      </c>
      <c r="H29" t="s">
        <v>47</v>
      </c>
      <c r="I29" t="s">
        <v>455</v>
      </c>
      <c r="J29" t="s">
        <v>49</v>
      </c>
      <c r="K29" t="s">
        <v>98</v>
      </c>
      <c r="L29" t="s">
        <v>273</v>
      </c>
      <c r="M29" t="s">
        <v>613</v>
      </c>
      <c r="N29">
        <v>7764</v>
      </c>
      <c r="O29" t="str">
        <f t="shared" si="0"/>
        <v>0012281</v>
      </c>
      <c r="P29">
        <v>28</v>
      </c>
      <c r="Q29" t="s">
        <v>614</v>
      </c>
      <c r="R29" t="str">
        <f t="shared" si="1"/>
        <v>201010</v>
      </c>
      <c r="S29" s="9">
        <v>82030000</v>
      </c>
      <c r="T29">
        <v>0</v>
      </c>
      <c r="U29">
        <v>0</v>
      </c>
      <c r="V29">
        <v>60000000</v>
      </c>
      <c r="W29">
        <v>0</v>
      </c>
      <c r="X29" s="9">
        <v>142030000</v>
      </c>
      <c r="Y29" s="9">
        <v>114263006</v>
      </c>
      <c r="Z29" s="9">
        <v>114263006</v>
      </c>
      <c r="AA29">
        <v>483864</v>
      </c>
      <c r="AB29" s="10">
        <v>27766994</v>
      </c>
      <c r="AC29" s="11">
        <v>114263006</v>
      </c>
      <c r="AD29" s="9">
        <v>0</v>
      </c>
      <c r="AE29" s="9">
        <v>27766994</v>
      </c>
      <c r="AF29" s="9">
        <v>114263006</v>
      </c>
      <c r="AG29">
        <v>15220712</v>
      </c>
      <c r="AH29" t="s">
        <v>54</v>
      </c>
      <c r="AI29" t="s">
        <v>55</v>
      </c>
      <c r="AJ29" t="s">
        <v>56</v>
      </c>
      <c r="AK29" t="s">
        <v>56</v>
      </c>
      <c r="AL29" t="s">
        <v>56</v>
      </c>
      <c r="AM29" t="s">
        <v>56</v>
      </c>
    </row>
    <row r="30" spans="1:39">
      <c r="A30" t="s">
        <v>41</v>
      </c>
      <c r="B30" t="s">
        <v>42</v>
      </c>
      <c r="C30" t="s">
        <v>43</v>
      </c>
      <c r="D30" t="s">
        <v>44</v>
      </c>
      <c r="E30" t="s">
        <v>236</v>
      </c>
      <c r="F30" t="s">
        <v>272</v>
      </c>
      <c r="G30" t="s">
        <v>46</v>
      </c>
      <c r="H30" t="s">
        <v>47</v>
      </c>
      <c r="I30" t="s">
        <v>455</v>
      </c>
      <c r="J30" t="s">
        <v>49</v>
      </c>
      <c r="K30" t="s">
        <v>98</v>
      </c>
      <c r="L30" t="s">
        <v>273</v>
      </c>
      <c r="M30" t="s">
        <v>615</v>
      </c>
      <c r="N30">
        <v>7765</v>
      </c>
      <c r="O30" t="str">
        <f t="shared" si="0"/>
        <v>0012290</v>
      </c>
      <c r="P30">
        <v>29</v>
      </c>
      <c r="Q30" t="s">
        <v>616</v>
      </c>
      <c r="R30" t="str">
        <f t="shared" si="1"/>
        <v>201010</v>
      </c>
      <c r="S30" s="9">
        <v>65000000</v>
      </c>
      <c r="T30">
        <v>0</v>
      </c>
      <c r="U30">
        <v>0</v>
      </c>
      <c r="V30">
        <v>0</v>
      </c>
      <c r="W30">
        <v>0</v>
      </c>
      <c r="X30" s="9">
        <v>65000000</v>
      </c>
      <c r="Y30" s="9">
        <v>58622181</v>
      </c>
      <c r="Z30" s="9">
        <v>58622181</v>
      </c>
      <c r="AA30">
        <v>0</v>
      </c>
      <c r="AB30" s="10">
        <v>6377819</v>
      </c>
      <c r="AC30" s="11">
        <v>58622181</v>
      </c>
      <c r="AD30" s="9">
        <v>0</v>
      </c>
      <c r="AE30" s="9">
        <v>6377819</v>
      </c>
      <c r="AF30" s="9">
        <v>58622181</v>
      </c>
      <c r="AG30">
        <v>12368995</v>
      </c>
      <c r="AH30" t="s">
        <v>54</v>
      </c>
      <c r="AI30" t="s">
        <v>55</v>
      </c>
      <c r="AJ30" t="s">
        <v>56</v>
      </c>
      <c r="AK30" t="s">
        <v>56</v>
      </c>
      <c r="AL30" t="s">
        <v>56</v>
      </c>
      <c r="AM30" t="s">
        <v>56</v>
      </c>
    </row>
    <row r="31" spans="1:39">
      <c r="A31" t="s">
        <v>41</v>
      </c>
      <c r="B31" t="s">
        <v>42</v>
      </c>
      <c r="C31" t="s">
        <v>43</v>
      </c>
      <c r="D31" t="s">
        <v>44</v>
      </c>
      <c r="E31" t="s">
        <v>236</v>
      </c>
      <c r="F31" t="s">
        <v>272</v>
      </c>
      <c r="G31" t="s">
        <v>46</v>
      </c>
      <c r="H31" t="s">
        <v>47</v>
      </c>
      <c r="I31" t="s">
        <v>455</v>
      </c>
      <c r="J31" t="s">
        <v>49</v>
      </c>
      <c r="K31" t="s">
        <v>98</v>
      </c>
      <c r="L31" t="s">
        <v>273</v>
      </c>
      <c r="M31" t="s">
        <v>617</v>
      </c>
      <c r="N31">
        <v>7766</v>
      </c>
      <c r="O31" t="str">
        <f t="shared" si="0"/>
        <v>0122125</v>
      </c>
      <c r="P31">
        <v>30</v>
      </c>
      <c r="Q31" t="s">
        <v>618</v>
      </c>
      <c r="R31" t="str">
        <f t="shared" si="1"/>
        <v>201010</v>
      </c>
      <c r="S31" s="9">
        <v>2000000</v>
      </c>
      <c r="T31">
        <v>0</v>
      </c>
      <c r="U31">
        <v>0</v>
      </c>
      <c r="V31">
        <v>1500000</v>
      </c>
      <c r="W31">
        <v>0</v>
      </c>
      <c r="X31" s="9">
        <v>3500000</v>
      </c>
      <c r="Y31" s="9">
        <v>2947699</v>
      </c>
      <c r="Z31" s="9">
        <v>2947699</v>
      </c>
      <c r="AA31">
        <v>0</v>
      </c>
      <c r="AB31" s="10">
        <v>552301</v>
      </c>
      <c r="AC31" s="11">
        <v>2947699</v>
      </c>
      <c r="AD31" s="9">
        <v>0</v>
      </c>
      <c r="AE31" s="9">
        <v>552301</v>
      </c>
      <c r="AF31" s="9">
        <v>2947699</v>
      </c>
      <c r="AG31">
        <v>291321</v>
      </c>
      <c r="AH31" t="s">
        <v>54</v>
      </c>
      <c r="AI31" t="s">
        <v>55</v>
      </c>
      <c r="AJ31" t="s">
        <v>56</v>
      </c>
      <c r="AK31" t="s">
        <v>56</v>
      </c>
      <c r="AL31" t="s">
        <v>56</v>
      </c>
      <c r="AM31" t="s">
        <v>56</v>
      </c>
    </row>
    <row r="32" spans="1:39">
      <c r="A32" t="s">
        <v>41</v>
      </c>
      <c r="B32" t="s">
        <v>42</v>
      </c>
      <c r="C32" t="s">
        <v>43</v>
      </c>
      <c r="D32" t="s">
        <v>44</v>
      </c>
      <c r="E32" t="s">
        <v>236</v>
      </c>
      <c r="F32" t="s">
        <v>300</v>
      </c>
      <c r="G32" t="s">
        <v>46</v>
      </c>
      <c r="H32" t="s">
        <v>47</v>
      </c>
      <c r="I32" t="s">
        <v>455</v>
      </c>
      <c r="J32" t="s">
        <v>49</v>
      </c>
      <c r="K32" t="s">
        <v>98</v>
      </c>
      <c r="L32" t="s">
        <v>135</v>
      </c>
      <c r="M32" t="s">
        <v>619</v>
      </c>
      <c r="N32">
        <v>7767</v>
      </c>
      <c r="O32" t="str">
        <f t="shared" si="0"/>
        <v>0000124</v>
      </c>
      <c r="P32">
        <v>31</v>
      </c>
      <c r="Q32" t="s">
        <v>620</v>
      </c>
      <c r="R32" t="str">
        <f t="shared" si="1"/>
        <v>201010</v>
      </c>
      <c r="S32" s="9">
        <v>60000000</v>
      </c>
      <c r="T32">
        <v>0</v>
      </c>
      <c r="U32">
        <v>0</v>
      </c>
      <c r="V32">
        <v>0</v>
      </c>
      <c r="W32">
        <v>0</v>
      </c>
      <c r="X32" s="9">
        <v>60000000</v>
      </c>
      <c r="Y32" s="9">
        <v>53610656</v>
      </c>
      <c r="Z32" s="9">
        <v>53610656</v>
      </c>
      <c r="AA32">
        <v>0</v>
      </c>
      <c r="AB32" s="10">
        <v>6389344</v>
      </c>
      <c r="AC32" s="11">
        <v>53610656</v>
      </c>
      <c r="AD32" s="9">
        <v>0</v>
      </c>
      <c r="AE32" s="9">
        <v>6389344</v>
      </c>
      <c r="AF32" s="9">
        <v>53610656</v>
      </c>
      <c r="AG32">
        <v>5488843</v>
      </c>
      <c r="AH32" t="s">
        <v>54</v>
      </c>
      <c r="AI32" t="s">
        <v>55</v>
      </c>
      <c r="AJ32" t="s">
        <v>56</v>
      </c>
      <c r="AK32" t="s">
        <v>56</v>
      </c>
      <c r="AL32" t="s">
        <v>56</v>
      </c>
      <c r="AM32" t="s">
        <v>56</v>
      </c>
    </row>
    <row r="33" spans="1:39">
      <c r="A33" t="s">
        <v>41</v>
      </c>
      <c r="B33" t="s">
        <v>42</v>
      </c>
      <c r="C33" t="s">
        <v>43</v>
      </c>
      <c r="D33" t="s">
        <v>44</v>
      </c>
      <c r="E33" t="s">
        <v>236</v>
      </c>
      <c r="F33" t="s">
        <v>303</v>
      </c>
      <c r="G33" t="s">
        <v>46</v>
      </c>
      <c r="H33" t="s">
        <v>47</v>
      </c>
      <c r="I33" t="s">
        <v>455</v>
      </c>
      <c r="J33" t="s">
        <v>49</v>
      </c>
      <c r="K33" t="s">
        <v>98</v>
      </c>
      <c r="L33" t="s">
        <v>304</v>
      </c>
      <c r="M33" t="s">
        <v>621</v>
      </c>
      <c r="N33">
        <v>7768</v>
      </c>
      <c r="O33" t="str">
        <f t="shared" si="0"/>
        <v>0001290</v>
      </c>
      <c r="P33">
        <v>32</v>
      </c>
      <c r="Q33" t="s">
        <v>622</v>
      </c>
      <c r="R33" t="str">
        <f t="shared" si="1"/>
        <v>201010</v>
      </c>
      <c r="S33" s="9">
        <v>68200000</v>
      </c>
      <c r="T33">
        <v>0</v>
      </c>
      <c r="U33">
        <v>0</v>
      </c>
      <c r="V33">
        <v>0</v>
      </c>
      <c r="W33">
        <v>0</v>
      </c>
      <c r="X33" s="9">
        <v>68200000</v>
      </c>
      <c r="Y33" s="9">
        <v>31488162</v>
      </c>
      <c r="Z33" s="9">
        <v>31488162</v>
      </c>
      <c r="AA33">
        <v>0</v>
      </c>
      <c r="AB33" s="10">
        <v>36711838</v>
      </c>
      <c r="AC33" s="11">
        <v>31488162</v>
      </c>
      <c r="AD33" s="9">
        <v>0</v>
      </c>
      <c r="AE33" s="9">
        <v>36711838</v>
      </c>
      <c r="AF33" s="9">
        <v>26940338</v>
      </c>
      <c r="AG33">
        <v>4373054</v>
      </c>
      <c r="AH33" t="s">
        <v>54</v>
      </c>
      <c r="AI33" t="s">
        <v>55</v>
      </c>
      <c r="AJ33" t="s">
        <v>56</v>
      </c>
      <c r="AK33" t="s">
        <v>56</v>
      </c>
      <c r="AL33" t="s">
        <v>56</v>
      </c>
      <c r="AM33" t="s">
        <v>56</v>
      </c>
    </row>
    <row r="34" spans="1:39">
      <c r="A34" t="s">
        <v>41</v>
      </c>
      <c r="B34" t="s">
        <v>42</v>
      </c>
      <c r="C34" t="s">
        <v>43</v>
      </c>
      <c r="D34" t="s">
        <v>44</v>
      </c>
      <c r="E34" t="s">
        <v>236</v>
      </c>
      <c r="F34" t="s">
        <v>307</v>
      </c>
      <c r="G34" t="s">
        <v>46</v>
      </c>
      <c r="H34" t="s">
        <v>47</v>
      </c>
      <c r="I34" t="s">
        <v>455</v>
      </c>
      <c r="J34" t="s">
        <v>49</v>
      </c>
      <c r="K34" t="s">
        <v>98</v>
      </c>
      <c r="L34" t="s">
        <v>308</v>
      </c>
      <c r="M34" t="s">
        <v>309</v>
      </c>
      <c r="N34">
        <v>7769</v>
      </c>
      <c r="O34" t="str">
        <f t="shared" si="0"/>
        <v>0001319</v>
      </c>
      <c r="P34">
        <v>33</v>
      </c>
      <c r="Q34" t="s">
        <v>623</v>
      </c>
      <c r="R34" t="str">
        <f t="shared" si="1"/>
        <v>201010</v>
      </c>
      <c r="S34" s="9">
        <v>3000000</v>
      </c>
      <c r="T34">
        <v>0</v>
      </c>
      <c r="U34">
        <v>0</v>
      </c>
      <c r="V34">
        <v>0</v>
      </c>
      <c r="W34">
        <v>0</v>
      </c>
      <c r="X34" s="9">
        <v>3000000</v>
      </c>
      <c r="Y34" s="9">
        <v>0</v>
      </c>
      <c r="Z34" s="9">
        <v>0</v>
      </c>
      <c r="AA34">
        <v>0</v>
      </c>
      <c r="AB34" s="10">
        <v>3000000</v>
      </c>
      <c r="AC34" s="11">
        <v>0</v>
      </c>
      <c r="AD34" s="9">
        <v>0</v>
      </c>
      <c r="AE34" s="9">
        <v>3000000</v>
      </c>
      <c r="AF34" s="9">
        <v>0</v>
      </c>
      <c r="AG34">
        <v>0</v>
      </c>
      <c r="AH34" t="s">
        <v>54</v>
      </c>
      <c r="AI34" t="s">
        <v>55</v>
      </c>
      <c r="AJ34" t="s">
        <v>56</v>
      </c>
      <c r="AK34" t="s">
        <v>56</v>
      </c>
      <c r="AL34" t="s">
        <v>56</v>
      </c>
      <c r="AM34" t="s">
        <v>56</v>
      </c>
    </row>
    <row r="35" spans="1:39">
      <c r="A35" t="s">
        <v>41</v>
      </c>
      <c r="B35" t="s">
        <v>42</v>
      </c>
      <c r="C35" t="s">
        <v>43</v>
      </c>
      <c r="D35" t="s">
        <v>44</v>
      </c>
      <c r="E35" t="s">
        <v>236</v>
      </c>
      <c r="F35" t="s">
        <v>307</v>
      </c>
      <c r="G35" t="s">
        <v>46</v>
      </c>
      <c r="H35" t="s">
        <v>47</v>
      </c>
      <c r="I35" t="s">
        <v>455</v>
      </c>
      <c r="J35" t="s">
        <v>49</v>
      </c>
      <c r="K35" t="s">
        <v>98</v>
      </c>
      <c r="L35" t="s">
        <v>308</v>
      </c>
      <c r="M35" t="s">
        <v>624</v>
      </c>
      <c r="N35">
        <v>7770</v>
      </c>
      <c r="O35" t="str">
        <f t="shared" si="0"/>
        <v>0001367</v>
      </c>
      <c r="P35">
        <v>34</v>
      </c>
      <c r="Q35" t="s">
        <v>625</v>
      </c>
      <c r="R35" t="str">
        <f t="shared" si="1"/>
        <v>201010</v>
      </c>
      <c r="S35" s="9">
        <v>20000000</v>
      </c>
      <c r="T35">
        <v>0</v>
      </c>
      <c r="U35">
        <v>0</v>
      </c>
      <c r="V35">
        <v>0</v>
      </c>
      <c r="W35">
        <v>0</v>
      </c>
      <c r="X35" s="9">
        <v>20000000</v>
      </c>
      <c r="Y35" s="9">
        <v>18501402</v>
      </c>
      <c r="Z35" s="9">
        <v>18501402</v>
      </c>
      <c r="AA35">
        <v>0</v>
      </c>
      <c r="AB35" s="10">
        <v>1498598</v>
      </c>
      <c r="AC35" s="11">
        <v>18501402</v>
      </c>
      <c r="AD35" s="9">
        <v>0</v>
      </c>
      <c r="AE35" s="9">
        <v>1498598</v>
      </c>
      <c r="AF35" s="9">
        <v>18501402</v>
      </c>
      <c r="AG35">
        <v>0</v>
      </c>
      <c r="AH35" t="s">
        <v>54</v>
      </c>
      <c r="AI35" t="s">
        <v>55</v>
      </c>
      <c r="AJ35" t="s">
        <v>56</v>
      </c>
      <c r="AK35" t="s">
        <v>56</v>
      </c>
      <c r="AL35" t="s">
        <v>56</v>
      </c>
      <c r="AM35" t="s">
        <v>56</v>
      </c>
    </row>
    <row r="36" spans="1:39" s="12" customFormat="1">
      <c r="A36" s="12" t="s">
        <v>41</v>
      </c>
      <c r="B36" s="12" t="s">
        <v>42</v>
      </c>
      <c r="C36" s="12" t="s">
        <v>43</v>
      </c>
      <c r="D36" s="12" t="s">
        <v>149</v>
      </c>
      <c r="E36" s="12" t="s">
        <v>264</v>
      </c>
      <c r="F36" s="12" t="s">
        <v>313</v>
      </c>
      <c r="G36" s="12" t="s">
        <v>46</v>
      </c>
      <c r="H36" s="12" t="s">
        <v>47</v>
      </c>
      <c r="I36" s="12" t="s">
        <v>455</v>
      </c>
      <c r="J36" s="12" t="s">
        <v>152</v>
      </c>
      <c r="K36" s="12" t="s">
        <v>153</v>
      </c>
      <c r="L36" s="12" t="s">
        <v>493</v>
      </c>
      <c r="M36" s="12" t="s">
        <v>626</v>
      </c>
      <c r="N36" s="12">
        <v>7771</v>
      </c>
      <c r="O36" s="13" t="str">
        <f t="shared" si="0"/>
        <v>0600000</v>
      </c>
      <c r="P36" s="12">
        <v>35</v>
      </c>
      <c r="Q36" s="12" t="s">
        <v>495</v>
      </c>
      <c r="R36" s="12" t="str">
        <f t="shared" si="1"/>
        <v>201010</v>
      </c>
      <c r="S36" s="14">
        <v>2345850000</v>
      </c>
      <c r="T36" s="12">
        <v>0</v>
      </c>
      <c r="U36" s="12">
        <v>0</v>
      </c>
      <c r="V36" s="12">
        <v>0</v>
      </c>
      <c r="W36" s="12">
        <v>0</v>
      </c>
      <c r="X36" s="14">
        <v>2345850000</v>
      </c>
      <c r="Y36" s="14">
        <v>2065539248</v>
      </c>
      <c r="Z36" s="14">
        <v>2065539248</v>
      </c>
      <c r="AA36" s="12">
        <v>1264000</v>
      </c>
      <c r="AB36" s="10">
        <v>280310752</v>
      </c>
      <c r="AC36" s="9">
        <v>2065539248</v>
      </c>
      <c r="AD36" s="14">
        <v>0</v>
      </c>
      <c r="AE36" s="14">
        <v>280310752</v>
      </c>
      <c r="AF36" s="14">
        <v>1972355562</v>
      </c>
      <c r="AG36" s="12">
        <v>603932972</v>
      </c>
      <c r="AH36" s="12" t="s">
        <v>54</v>
      </c>
      <c r="AI36" s="12" t="s">
        <v>55</v>
      </c>
      <c r="AJ36" s="12" t="s">
        <v>56</v>
      </c>
      <c r="AK36" s="12" t="s">
        <v>56</v>
      </c>
      <c r="AL36" s="12" t="s">
        <v>56</v>
      </c>
      <c r="AM36" s="12" t="s">
        <v>56</v>
      </c>
    </row>
    <row r="37" spans="1:39" s="12" customFormat="1">
      <c r="A37" s="12" t="s">
        <v>41</v>
      </c>
      <c r="B37" s="12" t="s">
        <v>42</v>
      </c>
      <c r="C37" s="12" t="s">
        <v>43</v>
      </c>
      <c r="D37" s="12" t="s">
        <v>149</v>
      </c>
      <c r="E37" s="12" t="s">
        <v>264</v>
      </c>
      <c r="F37" s="12" t="s">
        <v>321</v>
      </c>
      <c r="G37" s="12" t="s">
        <v>46</v>
      </c>
      <c r="H37" s="12" t="s">
        <v>47</v>
      </c>
      <c r="I37" s="12" t="s">
        <v>455</v>
      </c>
      <c r="J37" s="12" t="s">
        <v>152</v>
      </c>
      <c r="K37" s="12" t="s">
        <v>153</v>
      </c>
      <c r="L37" s="12" t="s">
        <v>496</v>
      </c>
      <c r="M37" s="12" t="s">
        <v>627</v>
      </c>
      <c r="N37" s="12">
        <v>7772</v>
      </c>
      <c r="O37" s="13" t="str">
        <f t="shared" si="0"/>
        <v>0600100</v>
      </c>
      <c r="P37" s="12">
        <v>36</v>
      </c>
      <c r="Q37" s="12" t="s">
        <v>498</v>
      </c>
      <c r="R37" s="12" t="str">
        <f t="shared" si="1"/>
        <v>201010</v>
      </c>
      <c r="S37" s="14">
        <v>250000000</v>
      </c>
      <c r="T37" s="12">
        <v>0</v>
      </c>
      <c r="U37" s="12">
        <v>0</v>
      </c>
      <c r="V37" s="12">
        <v>0</v>
      </c>
      <c r="W37" s="12">
        <v>0</v>
      </c>
      <c r="X37" s="14">
        <v>250000000</v>
      </c>
      <c r="Y37" s="14">
        <v>250000000</v>
      </c>
      <c r="Z37" s="14">
        <v>250000000</v>
      </c>
      <c r="AA37" s="12">
        <v>0</v>
      </c>
      <c r="AB37" s="10">
        <v>0</v>
      </c>
      <c r="AC37" s="9">
        <v>250000000</v>
      </c>
      <c r="AD37" s="14">
        <v>0</v>
      </c>
      <c r="AE37" s="14">
        <v>0</v>
      </c>
      <c r="AF37" s="14">
        <v>250000000</v>
      </c>
      <c r="AG37" s="12">
        <v>13164287</v>
      </c>
      <c r="AH37" s="12" t="s">
        <v>54</v>
      </c>
      <c r="AI37" s="12" t="s">
        <v>55</v>
      </c>
      <c r="AJ37" s="12" t="s">
        <v>56</v>
      </c>
      <c r="AK37" s="12" t="s">
        <v>56</v>
      </c>
      <c r="AL37" s="12" t="s">
        <v>56</v>
      </c>
      <c r="AM37" s="12" t="s">
        <v>56</v>
      </c>
    </row>
    <row r="38" spans="1:39" s="12" customFormat="1">
      <c r="A38" s="12" t="s">
        <v>41</v>
      </c>
      <c r="B38" s="12" t="s">
        <v>42</v>
      </c>
      <c r="C38" s="12" t="s">
        <v>43</v>
      </c>
      <c r="D38" s="12" t="s">
        <v>149</v>
      </c>
      <c r="E38" s="12" t="s">
        <v>264</v>
      </c>
      <c r="F38" s="12" t="s">
        <v>327</v>
      </c>
      <c r="G38" s="12" t="s">
        <v>46</v>
      </c>
      <c r="H38" s="12" t="s">
        <v>47</v>
      </c>
      <c r="I38" s="12" t="s">
        <v>455</v>
      </c>
      <c r="J38" s="12" t="s">
        <v>152</v>
      </c>
      <c r="K38" s="12" t="s">
        <v>153</v>
      </c>
      <c r="L38" s="12" t="s">
        <v>499</v>
      </c>
      <c r="M38" s="12" t="s">
        <v>629</v>
      </c>
      <c r="N38" s="12">
        <v>7773</v>
      </c>
      <c r="O38" s="13" t="str">
        <f t="shared" si="0"/>
        <v>0600180</v>
      </c>
      <c r="P38" s="12">
        <v>37</v>
      </c>
      <c r="Q38" s="12" t="s">
        <v>501</v>
      </c>
      <c r="R38" s="12" t="str">
        <f t="shared" si="1"/>
        <v>201010</v>
      </c>
      <c r="S38" s="14">
        <v>300074000</v>
      </c>
      <c r="T38" s="12">
        <v>0</v>
      </c>
      <c r="U38" s="12">
        <v>0</v>
      </c>
      <c r="V38" s="12">
        <v>0</v>
      </c>
      <c r="W38" s="12">
        <v>0</v>
      </c>
      <c r="X38" s="14">
        <v>300074000</v>
      </c>
      <c r="Y38" s="14">
        <v>172238123</v>
      </c>
      <c r="Z38" s="14">
        <v>172238123</v>
      </c>
      <c r="AA38" s="12">
        <v>0</v>
      </c>
      <c r="AB38" s="10">
        <v>127835877</v>
      </c>
      <c r="AC38" s="9">
        <v>172238123</v>
      </c>
      <c r="AD38" s="14">
        <v>0</v>
      </c>
      <c r="AE38" s="14">
        <v>127835877</v>
      </c>
      <c r="AF38" s="14">
        <v>172238123</v>
      </c>
      <c r="AG38" s="12">
        <v>12917861</v>
      </c>
      <c r="AH38" s="12" t="s">
        <v>54</v>
      </c>
      <c r="AI38" s="12" t="s">
        <v>55</v>
      </c>
      <c r="AJ38" s="12" t="s">
        <v>56</v>
      </c>
      <c r="AK38" s="12" t="s">
        <v>56</v>
      </c>
      <c r="AL38" s="12" t="s">
        <v>56</v>
      </c>
      <c r="AM38" s="12" t="s">
        <v>56</v>
      </c>
    </row>
    <row r="39" spans="1:39" s="12" customFormat="1">
      <c r="A39" s="12" t="s">
        <v>41</v>
      </c>
      <c r="B39" s="12" t="s">
        <v>42</v>
      </c>
      <c r="C39" s="12" t="s">
        <v>43</v>
      </c>
      <c r="D39" s="12" t="s">
        <v>149</v>
      </c>
      <c r="E39" s="12" t="s">
        <v>264</v>
      </c>
      <c r="F39" s="12" t="s">
        <v>333</v>
      </c>
      <c r="G39" s="12" t="s">
        <v>46</v>
      </c>
      <c r="H39" s="12" t="s">
        <v>47</v>
      </c>
      <c r="I39" s="12" t="s">
        <v>455</v>
      </c>
      <c r="J39" s="12" t="s">
        <v>152</v>
      </c>
      <c r="K39" s="12" t="s">
        <v>153</v>
      </c>
      <c r="L39" s="12" t="s">
        <v>502</v>
      </c>
      <c r="M39" s="12" t="s">
        <v>630</v>
      </c>
      <c r="N39" s="12">
        <v>7774</v>
      </c>
      <c r="O39" s="13" t="str">
        <f t="shared" si="0"/>
        <v>0600270</v>
      </c>
      <c r="P39" s="12">
        <v>38</v>
      </c>
      <c r="Q39" s="12" t="s">
        <v>504</v>
      </c>
      <c r="R39" s="12" t="str">
        <f t="shared" si="1"/>
        <v>201010</v>
      </c>
      <c r="S39" s="14">
        <v>777900000</v>
      </c>
      <c r="T39" s="12">
        <v>0</v>
      </c>
      <c r="U39" s="12">
        <v>0</v>
      </c>
      <c r="V39" s="12">
        <v>0</v>
      </c>
      <c r="W39" s="12">
        <v>0</v>
      </c>
      <c r="X39" s="14">
        <v>777900000</v>
      </c>
      <c r="Y39" s="14">
        <v>497824330</v>
      </c>
      <c r="Z39" s="14">
        <v>497824330</v>
      </c>
      <c r="AA39" s="12">
        <v>0</v>
      </c>
      <c r="AB39" s="10">
        <v>280075670</v>
      </c>
      <c r="AC39" s="9">
        <v>497824330</v>
      </c>
      <c r="AD39" s="14">
        <v>0</v>
      </c>
      <c r="AE39" s="14">
        <v>280075670</v>
      </c>
      <c r="AF39" s="14">
        <v>497824330</v>
      </c>
      <c r="AG39" s="12">
        <v>46284320</v>
      </c>
      <c r="AH39" s="12" t="s">
        <v>54</v>
      </c>
      <c r="AI39" s="12" t="s">
        <v>55</v>
      </c>
      <c r="AJ39" s="12" t="s">
        <v>56</v>
      </c>
      <c r="AK39" s="12" t="s">
        <v>56</v>
      </c>
      <c r="AL39" s="12" t="s">
        <v>56</v>
      </c>
      <c r="AM39" s="12" t="s">
        <v>56</v>
      </c>
    </row>
    <row r="40" spans="1:39" s="12" customFormat="1">
      <c r="A40" s="12" t="s">
        <v>41</v>
      </c>
      <c r="B40" s="12" t="s">
        <v>42</v>
      </c>
      <c r="C40" s="12" t="s">
        <v>43</v>
      </c>
      <c r="D40" s="12" t="s">
        <v>149</v>
      </c>
      <c r="E40" s="12" t="s">
        <v>264</v>
      </c>
      <c r="F40" s="12" t="s">
        <v>333</v>
      </c>
      <c r="G40" s="12" t="s">
        <v>46</v>
      </c>
      <c r="H40" s="12" t="s">
        <v>47</v>
      </c>
      <c r="I40" s="12" t="s">
        <v>455</v>
      </c>
      <c r="J40" s="12" t="s">
        <v>152</v>
      </c>
      <c r="K40" s="12" t="s">
        <v>153</v>
      </c>
      <c r="L40" s="12" t="s">
        <v>502</v>
      </c>
      <c r="M40" s="12" t="s">
        <v>632</v>
      </c>
      <c r="N40" s="12">
        <v>7775</v>
      </c>
      <c r="O40" s="13" t="str">
        <f t="shared" si="0"/>
        <v>0600340</v>
      </c>
      <c r="P40" s="12">
        <v>39</v>
      </c>
      <c r="Q40" s="12" t="s">
        <v>506</v>
      </c>
      <c r="R40" s="12" t="str">
        <f t="shared" si="1"/>
        <v>201010</v>
      </c>
      <c r="S40" s="14">
        <v>1755000000</v>
      </c>
      <c r="T40" s="12">
        <v>0</v>
      </c>
      <c r="U40" s="12">
        <v>0</v>
      </c>
      <c r="V40" s="12">
        <v>0</v>
      </c>
      <c r="W40" s="12">
        <v>0</v>
      </c>
      <c r="X40" s="14">
        <v>1755000000</v>
      </c>
      <c r="Y40" s="14">
        <v>1616504474</v>
      </c>
      <c r="Z40" s="14">
        <v>1616504474</v>
      </c>
      <c r="AA40" s="12">
        <v>0</v>
      </c>
      <c r="AB40" s="10">
        <v>138495526</v>
      </c>
      <c r="AC40" s="9">
        <v>1616504474</v>
      </c>
      <c r="AD40" s="14">
        <v>0</v>
      </c>
      <c r="AE40" s="14">
        <v>138495526</v>
      </c>
      <c r="AF40" s="14">
        <v>1616504474</v>
      </c>
      <c r="AG40" s="12">
        <v>203799263</v>
      </c>
      <c r="AH40" s="12" t="s">
        <v>54</v>
      </c>
      <c r="AI40" s="12" t="s">
        <v>55</v>
      </c>
      <c r="AJ40" s="12" t="s">
        <v>56</v>
      </c>
      <c r="AK40" s="12" t="s">
        <v>56</v>
      </c>
      <c r="AL40" s="12" t="s">
        <v>56</v>
      </c>
      <c r="AM40" s="12" t="s">
        <v>56</v>
      </c>
    </row>
    <row r="41" spans="1:39" s="12" customFormat="1">
      <c r="A41" s="12" t="s">
        <v>41</v>
      </c>
      <c r="B41" s="12" t="s">
        <v>42</v>
      </c>
      <c r="C41" s="12" t="s">
        <v>43</v>
      </c>
      <c r="D41" s="12" t="s">
        <v>149</v>
      </c>
      <c r="E41" s="12" t="s">
        <v>264</v>
      </c>
      <c r="F41" s="12" t="s">
        <v>337</v>
      </c>
      <c r="G41" s="12" t="s">
        <v>46</v>
      </c>
      <c r="H41" s="12" t="s">
        <v>47</v>
      </c>
      <c r="I41" s="12" t="s">
        <v>455</v>
      </c>
      <c r="J41" s="12" t="s">
        <v>152</v>
      </c>
      <c r="K41" s="12" t="s">
        <v>153</v>
      </c>
      <c r="L41" s="12" t="s">
        <v>507</v>
      </c>
      <c r="M41" s="12" t="s">
        <v>634</v>
      </c>
      <c r="N41" s="12">
        <v>7776</v>
      </c>
      <c r="O41" s="13" t="str">
        <f t="shared" si="0"/>
        <v>0600420</v>
      </c>
      <c r="P41" s="12">
        <v>40</v>
      </c>
      <c r="Q41" s="12" t="s">
        <v>509</v>
      </c>
      <c r="R41" s="12" t="str">
        <f t="shared" si="1"/>
        <v>201010</v>
      </c>
      <c r="S41" s="14">
        <v>533926000</v>
      </c>
      <c r="T41" s="12">
        <v>0</v>
      </c>
      <c r="U41" s="12">
        <v>0</v>
      </c>
      <c r="V41" s="12">
        <v>0</v>
      </c>
      <c r="W41" s="12">
        <v>0</v>
      </c>
      <c r="X41" s="14">
        <v>533926000</v>
      </c>
      <c r="Y41" s="14">
        <v>533926000</v>
      </c>
      <c r="Z41" s="14">
        <v>533926000</v>
      </c>
      <c r="AA41" s="12">
        <v>0</v>
      </c>
      <c r="AB41" s="10">
        <v>0</v>
      </c>
      <c r="AC41" s="9">
        <v>533926000</v>
      </c>
      <c r="AD41" s="14">
        <v>0</v>
      </c>
      <c r="AE41" s="14">
        <v>0</v>
      </c>
      <c r="AF41" s="14">
        <v>533926000</v>
      </c>
      <c r="AG41" s="12">
        <v>62993926</v>
      </c>
      <c r="AH41" s="12" t="s">
        <v>54</v>
      </c>
      <c r="AI41" s="12" t="s">
        <v>55</v>
      </c>
      <c r="AJ41" s="12" t="s">
        <v>56</v>
      </c>
      <c r="AK41" s="12" t="s">
        <v>56</v>
      </c>
      <c r="AL41" s="12" t="s">
        <v>56</v>
      </c>
      <c r="AM41" s="12" t="s">
        <v>56</v>
      </c>
    </row>
    <row r="42" spans="1:39" s="12" customFormat="1">
      <c r="A42" s="12" t="s">
        <v>41</v>
      </c>
      <c r="B42" s="12" t="s">
        <v>42</v>
      </c>
      <c r="C42" s="12" t="s">
        <v>43</v>
      </c>
      <c r="D42" s="12" t="s">
        <v>149</v>
      </c>
      <c r="E42" s="12" t="s">
        <v>264</v>
      </c>
      <c r="F42" s="12" t="s">
        <v>341</v>
      </c>
      <c r="G42" s="12" t="s">
        <v>46</v>
      </c>
      <c r="H42" s="12" t="s">
        <v>47</v>
      </c>
      <c r="I42" s="12" t="s">
        <v>455</v>
      </c>
      <c r="J42" s="12" t="s">
        <v>152</v>
      </c>
      <c r="K42" s="12" t="s">
        <v>153</v>
      </c>
      <c r="L42" s="12" t="s">
        <v>510</v>
      </c>
      <c r="M42" s="12" t="s">
        <v>636</v>
      </c>
      <c r="N42" s="12">
        <v>7777</v>
      </c>
      <c r="O42" s="13" t="str">
        <f t="shared" si="0"/>
        <v>0600410</v>
      </c>
      <c r="P42" s="12">
        <v>41</v>
      </c>
      <c r="Q42" s="12" t="s">
        <v>512</v>
      </c>
      <c r="R42" s="12" t="str">
        <f t="shared" si="1"/>
        <v>201010</v>
      </c>
      <c r="S42" s="14">
        <v>617000000</v>
      </c>
      <c r="T42" s="12">
        <v>0</v>
      </c>
      <c r="U42" s="12">
        <v>0</v>
      </c>
      <c r="V42" s="12">
        <v>0</v>
      </c>
      <c r="W42" s="12">
        <v>0</v>
      </c>
      <c r="X42" s="14">
        <v>617000000</v>
      </c>
      <c r="Y42" s="14">
        <v>612690543</v>
      </c>
      <c r="Z42" s="14">
        <v>612690543</v>
      </c>
      <c r="AA42" s="12">
        <v>0</v>
      </c>
      <c r="AB42" s="10">
        <v>4309457</v>
      </c>
      <c r="AC42" s="9">
        <v>612690543</v>
      </c>
      <c r="AD42" s="14">
        <v>0</v>
      </c>
      <c r="AE42" s="14">
        <v>4309457</v>
      </c>
      <c r="AF42" s="14">
        <v>612690543</v>
      </c>
      <c r="AG42" s="12">
        <v>132982617</v>
      </c>
      <c r="AH42" s="12" t="s">
        <v>54</v>
      </c>
      <c r="AI42" s="12" t="s">
        <v>55</v>
      </c>
      <c r="AJ42" s="12" t="s">
        <v>56</v>
      </c>
      <c r="AK42" s="12" t="s">
        <v>56</v>
      </c>
      <c r="AL42" s="12" t="s">
        <v>56</v>
      </c>
      <c r="AM42" s="12" t="s">
        <v>56</v>
      </c>
    </row>
    <row r="43" spans="1:39" s="12" customFormat="1">
      <c r="A43" s="12" t="s">
        <v>41</v>
      </c>
      <c r="B43" s="12" t="s">
        <v>42</v>
      </c>
      <c r="C43" s="12" t="s">
        <v>43</v>
      </c>
      <c r="D43" s="12" t="s">
        <v>149</v>
      </c>
      <c r="E43" s="12" t="s">
        <v>264</v>
      </c>
      <c r="F43" s="12" t="s">
        <v>345</v>
      </c>
      <c r="G43" s="12" t="s">
        <v>46</v>
      </c>
      <c r="H43" s="12" t="s">
        <v>47</v>
      </c>
      <c r="I43" s="12" t="s">
        <v>455</v>
      </c>
      <c r="J43" s="12" t="s">
        <v>152</v>
      </c>
      <c r="K43" s="12" t="s">
        <v>153</v>
      </c>
      <c r="L43" s="12" t="s">
        <v>513</v>
      </c>
      <c r="M43" s="12" t="s">
        <v>637</v>
      </c>
      <c r="N43" s="12">
        <v>7778</v>
      </c>
      <c r="O43" s="13" t="str">
        <f t="shared" si="0"/>
        <v>0600430</v>
      </c>
      <c r="P43" s="12">
        <v>42</v>
      </c>
      <c r="Q43" s="12" t="s">
        <v>517</v>
      </c>
      <c r="R43" s="12" t="str">
        <f t="shared" si="1"/>
        <v>201010</v>
      </c>
      <c r="S43" s="14">
        <v>250000000</v>
      </c>
      <c r="T43" s="12">
        <v>0</v>
      </c>
      <c r="U43" s="12">
        <v>0</v>
      </c>
      <c r="V43" s="12">
        <v>0</v>
      </c>
      <c r="W43" s="12">
        <v>0</v>
      </c>
      <c r="X43" s="14">
        <v>250000000</v>
      </c>
      <c r="Y43" s="14">
        <v>204801504</v>
      </c>
      <c r="Z43" s="14">
        <v>204801504</v>
      </c>
      <c r="AA43" s="12">
        <v>0</v>
      </c>
      <c r="AB43" s="10">
        <v>45198496</v>
      </c>
      <c r="AC43" s="9">
        <v>204801504</v>
      </c>
      <c r="AD43" s="14">
        <v>0</v>
      </c>
      <c r="AE43" s="14">
        <v>45198496</v>
      </c>
      <c r="AF43" s="14">
        <v>204801504</v>
      </c>
      <c r="AG43" s="12">
        <v>42441964</v>
      </c>
      <c r="AH43" s="12" t="s">
        <v>54</v>
      </c>
      <c r="AI43" s="12" t="s">
        <v>55</v>
      </c>
      <c r="AJ43" s="12" t="s">
        <v>56</v>
      </c>
      <c r="AK43" s="12" t="s">
        <v>56</v>
      </c>
      <c r="AL43" s="12" t="s">
        <v>56</v>
      </c>
      <c r="AM43" s="12" t="s">
        <v>56</v>
      </c>
    </row>
    <row r="44" spans="1:39" s="12" customFormat="1">
      <c r="A44" s="12" t="s">
        <v>41</v>
      </c>
      <c r="B44" s="12" t="s">
        <v>42</v>
      </c>
      <c r="C44" s="12" t="s">
        <v>43</v>
      </c>
      <c r="D44" s="12" t="s">
        <v>149</v>
      </c>
      <c r="E44" s="12" t="s">
        <v>350</v>
      </c>
      <c r="F44" s="12" t="s">
        <v>350</v>
      </c>
      <c r="G44" s="12" t="s">
        <v>46</v>
      </c>
      <c r="H44" s="12" t="s">
        <v>47</v>
      </c>
      <c r="I44" s="12" t="s">
        <v>455</v>
      </c>
      <c r="J44" s="12" t="s">
        <v>152</v>
      </c>
      <c r="K44" s="12" t="s">
        <v>351</v>
      </c>
      <c r="L44" s="12" t="s">
        <v>518</v>
      </c>
      <c r="M44" s="12" t="s">
        <v>638</v>
      </c>
      <c r="N44" s="12">
        <v>7779</v>
      </c>
      <c r="O44" s="13" t="str">
        <f t="shared" si="0"/>
        <v>0600350</v>
      </c>
      <c r="P44" s="12">
        <v>43</v>
      </c>
      <c r="Q44" s="12" t="s">
        <v>520</v>
      </c>
      <c r="R44" s="12" t="str">
        <f t="shared" si="1"/>
        <v>201010</v>
      </c>
      <c r="S44" s="14">
        <v>180000000</v>
      </c>
      <c r="T44" s="12">
        <v>0</v>
      </c>
      <c r="U44" s="12">
        <v>0</v>
      </c>
      <c r="V44" s="12">
        <v>0</v>
      </c>
      <c r="W44" s="12">
        <v>0</v>
      </c>
      <c r="X44" s="14">
        <v>180000000</v>
      </c>
      <c r="Y44" s="14">
        <v>105469962</v>
      </c>
      <c r="Z44" s="14">
        <v>105469962</v>
      </c>
      <c r="AA44" s="12">
        <v>0</v>
      </c>
      <c r="AB44" s="10">
        <v>74530038</v>
      </c>
      <c r="AC44" s="9">
        <v>105469962</v>
      </c>
      <c r="AD44" s="14">
        <v>0</v>
      </c>
      <c r="AE44" s="14">
        <v>74530038</v>
      </c>
      <c r="AF44" s="14">
        <v>105469962</v>
      </c>
      <c r="AG44" s="12">
        <v>20833464</v>
      </c>
      <c r="AH44" s="12" t="s">
        <v>54</v>
      </c>
      <c r="AI44" s="12" t="s">
        <v>55</v>
      </c>
      <c r="AJ44" s="12" t="s">
        <v>56</v>
      </c>
      <c r="AK44" s="12" t="s">
        <v>56</v>
      </c>
      <c r="AL44" s="12" t="s">
        <v>56</v>
      </c>
      <c r="AM44" s="12" t="s">
        <v>56</v>
      </c>
    </row>
    <row r="45" spans="1:39" s="12" customFormat="1">
      <c r="A45" s="12" t="s">
        <v>41</v>
      </c>
      <c r="B45" s="12" t="s">
        <v>42</v>
      </c>
      <c r="C45" s="12" t="s">
        <v>43</v>
      </c>
      <c r="D45" s="12" t="s">
        <v>149</v>
      </c>
      <c r="E45" s="12" t="s">
        <v>350</v>
      </c>
      <c r="F45" s="12" t="s">
        <v>357</v>
      </c>
      <c r="G45" s="12" t="s">
        <v>46</v>
      </c>
      <c r="H45" s="12" t="s">
        <v>47</v>
      </c>
      <c r="I45" s="12" t="s">
        <v>455</v>
      </c>
      <c r="J45" s="12" t="s">
        <v>152</v>
      </c>
      <c r="K45" s="12" t="s">
        <v>351</v>
      </c>
      <c r="L45" s="12" t="s">
        <v>521</v>
      </c>
      <c r="M45" s="12" t="s">
        <v>640</v>
      </c>
      <c r="N45" s="12">
        <v>7780</v>
      </c>
      <c r="O45" s="13" t="str">
        <f t="shared" si="0"/>
        <v>0600320</v>
      </c>
      <c r="P45" s="12">
        <v>44</v>
      </c>
      <c r="Q45" s="12" t="s">
        <v>523</v>
      </c>
      <c r="R45" s="12" t="str">
        <f t="shared" si="1"/>
        <v>201010</v>
      </c>
      <c r="S45" s="14">
        <v>12000000</v>
      </c>
      <c r="T45" s="12">
        <v>0</v>
      </c>
      <c r="U45" s="12">
        <v>0</v>
      </c>
      <c r="V45" s="12">
        <v>0</v>
      </c>
      <c r="W45" s="12">
        <v>0</v>
      </c>
      <c r="X45" s="14">
        <v>12000000</v>
      </c>
      <c r="Y45" s="14">
        <v>12000000</v>
      </c>
      <c r="Z45" s="14">
        <v>12000000</v>
      </c>
      <c r="AA45" s="12">
        <v>0</v>
      </c>
      <c r="AB45" s="10">
        <v>0</v>
      </c>
      <c r="AC45" s="9">
        <v>12000000</v>
      </c>
      <c r="AD45" s="14">
        <v>0</v>
      </c>
      <c r="AE45" s="14">
        <v>0</v>
      </c>
      <c r="AF45" s="14">
        <v>12000000</v>
      </c>
      <c r="AG45" s="12">
        <v>900000</v>
      </c>
      <c r="AH45" s="12" t="s">
        <v>54</v>
      </c>
      <c r="AI45" s="12" t="s">
        <v>55</v>
      </c>
      <c r="AJ45" s="12" t="s">
        <v>56</v>
      </c>
      <c r="AK45" s="12" t="s">
        <v>56</v>
      </c>
      <c r="AL45" s="12" t="s">
        <v>56</v>
      </c>
      <c r="AM45" s="12" t="s">
        <v>56</v>
      </c>
    </row>
    <row r="46" spans="1:39" s="12" customFormat="1">
      <c r="A46" s="12" t="s">
        <v>41</v>
      </c>
      <c r="B46" s="12" t="s">
        <v>42</v>
      </c>
      <c r="C46" s="12" t="s">
        <v>386</v>
      </c>
      <c r="D46" s="12" t="s">
        <v>149</v>
      </c>
      <c r="E46" s="12" t="s">
        <v>264</v>
      </c>
      <c r="F46" s="12" t="s">
        <v>313</v>
      </c>
      <c r="G46" s="12" t="s">
        <v>46</v>
      </c>
      <c r="H46" s="12" t="s">
        <v>47</v>
      </c>
      <c r="I46" s="12" t="s">
        <v>524</v>
      </c>
      <c r="J46" s="12" t="s">
        <v>152</v>
      </c>
      <c r="K46" s="12" t="s">
        <v>153</v>
      </c>
      <c r="L46" s="12" t="s">
        <v>493</v>
      </c>
      <c r="M46" s="12" t="s">
        <v>626</v>
      </c>
      <c r="N46" s="12">
        <v>7811</v>
      </c>
      <c r="O46" s="13" t="str">
        <f t="shared" si="0"/>
        <v>0600000</v>
      </c>
      <c r="P46" s="12">
        <v>59</v>
      </c>
      <c r="Q46" s="12" t="s">
        <v>525</v>
      </c>
      <c r="R46" s="15" t="str">
        <f t="shared" si="1"/>
        <v>201011</v>
      </c>
      <c r="S46" s="14">
        <v>0</v>
      </c>
      <c r="T46" s="12">
        <v>510000000</v>
      </c>
      <c r="U46" s="12">
        <v>0</v>
      </c>
      <c r="V46" s="12">
        <v>0</v>
      </c>
      <c r="W46" s="12">
        <v>0</v>
      </c>
      <c r="X46" s="16">
        <v>510000000</v>
      </c>
      <c r="Y46" s="14">
        <v>229116448</v>
      </c>
      <c r="Z46" s="14">
        <v>229116448</v>
      </c>
      <c r="AA46" s="12">
        <v>0</v>
      </c>
      <c r="AB46" s="14">
        <v>280883552</v>
      </c>
      <c r="AC46" s="9">
        <v>229116448</v>
      </c>
      <c r="AD46" s="14">
        <v>0</v>
      </c>
      <c r="AE46" s="14">
        <v>280883552</v>
      </c>
      <c r="AF46" s="14">
        <v>229116448</v>
      </c>
      <c r="AG46" s="12">
        <v>154417356</v>
      </c>
      <c r="AH46" s="12" t="s">
        <v>54</v>
      </c>
      <c r="AI46" s="12" t="s">
        <v>55</v>
      </c>
      <c r="AJ46" s="12" t="s">
        <v>56</v>
      </c>
      <c r="AK46" s="12" t="s">
        <v>56</v>
      </c>
      <c r="AL46" s="12" t="s">
        <v>56</v>
      </c>
      <c r="AM46" s="12" t="s">
        <v>56</v>
      </c>
    </row>
    <row r="47" spans="1:39" s="12" customFormat="1">
      <c r="A47" s="12" t="s">
        <v>41</v>
      </c>
      <c r="B47" s="12" t="s">
        <v>42</v>
      </c>
      <c r="C47" s="12" t="s">
        <v>386</v>
      </c>
      <c r="D47" s="12" t="s">
        <v>149</v>
      </c>
      <c r="E47" s="12" t="s">
        <v>264</v>
      </c>
      <c r="F47" s="12" t="s">
        <v>327</v>
      </c>
      <c r="G47" s="12" t="s">
        <v>46</v>
      </c>
      <c r="H47" s="12" t="s">
        <v>47</v>
      </c>
      <c r="I47" s="12" t="s">
        <v>524</v>
      </c>
      <c r="J47" s="12" t="s">
        <v>152</v>
      </c>
      <c r="K47" s="12" t="s">
        <v>153</v>
      </c>
      <c r="L47" s="12" t="s">
        <v>499</v>
      </c>
      <c r="M47" s="12" t="s">
        <v>629</v>
      </c>
      <c r="N47" s="12">
        <v>7812</v>
      </c>
      <c r="O47" s="13" t="str">
        <f t="shared" si="0"/>
        <v>0600180</v>
      </c>
      <c r="P47" s="12">
        <v>60</v>
      </c>
      <c r="Q47" s="12" t="s">
        <v>526</v>
      </c>
      <c r="R47" s="15" t="str">
        <f t="shared" si="1"/>
        <v>201011</v>
      </c>
      <c r="S47" s="14">
        <v>0</v>
      </c>
      <c r="T47" s="12">
        <v>200000000</v>
      </c>
      <c r="U47" s="12">
        <v>0</v>
      </c>
      <c r="V47" s="12">
        <v>0</v>
      </c>
      <c r="W47" s="12">
        <v>0</v>
      </c>
      <c r="X47" s="16">
        <v>200000000</v>
      </c>
      <c r="Y47" s="14">
        <v>0</v>
      </c>
      <c r="Z47" s="14">
        <v>0</v>
      </c>
      <c r="AA47" s="12">
        <v>0</v>
      </c>
      <c r="AB47" s="14">
        <v>200000000</v>
      </c>
      <c r="AC47" s="9">
        <v>0</v>
      </c>
      <c r="AD47" s="14">
        <v>0</v>
      </c>
      <c r="AE47" s="14">
        <v>200000000</v>
      </c>
      <c r="AF47" s="14">
        <v>0</v>
      </c>
      <c r="AG47" s="12">
        <v>0</v>
      </c>
      <c r="AH47" s="12" t="s">
        <v>54</v>
      </c>
      <c r="AI47" s="12" t="s">
        <v>55</v>
      </c>
      <c r="AJ47" s="12" t="s">
        <v>56</v>
      </c>
      <c r="AK47" s="12" t="s">
        <v>56</v>
      </c>
      <c r="AL47" s="12" t="s">
        <v>56</v>
      </c>
      <c r="AM47" s="12" t="s">
        <v>56</v>
      </c>
    </row>
    <row r="48" spans="1:39" s="12" customFormat="1">
      <c r="A48" s="12" t="s">
        <v>41</v>
      </c>
      <c r="B48" s="12" t="s">
        <v>42</v>
      </c>
      <c r="C48" s="12" t="s">
        <v>386</v>
      </c>
      <c r="D48" s="12" t="s">
        <v>149</v>
      </c>
      <c r="E48" s="12" t="s">
        <v>264</v>
      </c>
      <c r="F48" s="12" t="s">
        <v>333</v>
      </c>
      <c r="G48" s="12" t="s">
        <v>46</v>
      </c>
      <c r="H48" s="12" t="s">
        <v>47</v>
      </c>
      <c r="I48" s="12" t="s">
        <v>524</v>
      </c>
      <c r="J48" s="12" t="s">
        <v>152</v>
      </c>
      <c r="K48" s="12" t="s">
        <v>153</v>
      </c>
      <c r="L48" s="12" t="s">
        <v>502</v>
      </c>
      <c r="M48" s="12" t="s">
        <v>630</v>
      </c>
      <c r="N48" s="12">
        <v>7781</v>
      </c>
      <c r="O48" s="13" t="str">
        <f t="shared" si="0"/>
        <v>0600270</v>
      </c>
      <c r="P48" s="12">
        <v>45</v>
      </c>
      <c r="Q48" s="12" t="s">
        <v>527</v>
      </c>
      <c r="R48" s="15" t="str">
        <f t="shared" si="1"/>
        <v>201011</v>
      </c>
      <c r="S48" s="14">
        <v>5000000</v>
      </c>
      <c r="T48" s="12">
        <v>0</v>
      </c>
      <c r="U48" s="12">
        <v>0</v>
      </c>
      <c r="V48" s="12">
        <v>0</v>
      </c>
      <c r="W48" s="12">
        <v>0</v>
      </c>
      <c r="X48" s="9">
        <v>5000000</v>
      </c>
      <c r="Y48" s="14">
        <v>0</v>
      </c>
      <c r="Z48" s="14">
        <v>0</v>
      </c>
      <c r="AA48" s="12">
        <v>0</v>
      </c>
      <c r="AB48" s="14">
        <v>5000000</v>
      </c>
      <c r="AC48" s="9">
        <v>0</v>
      </c>
      <c r="AD48" s="14">
        <v>0</v>
      </c>
      <c r="AE48" s="14">
        <v>5000000</v>
      </c>
      <c r="AF48" s="14">
        <v>0</v>
      </c>
      <c r="AG48" s="12">
        <v>0</v>
      </c>
      <c r="AH48" s="12" t="s">
        <v>54</v>
      </c>
      <c r="AI48" s="12" t="s">
        <v>55</v>
      </c>
      <c r="AJ48" s="12" t="s">
        <v>56</v>
      </c>
      <c r="AK48" s="12" t="s">
        <v>56</v>
      </c>
      <c r="AL48" s="12" t="s">
        <v>56</v>
      </c>
      <c r="AM48" s="12" t="s">
        <v>56</v>
      </c>
    </row>
    <row r="49" spans="1:39" s="12" customFormat="1">
      <c r="A49" s="12" t="s">
        <v>41</v>
      </c>
      <c r="B49" s="12" t="s">
        <v>42</v>
      </c>
      <c r="C49" s="12" t="s">
        <v>386</v>
      </c>
      <c r="D49" s="12" t="s">
        <v>149</v>
      </c>
      <c r="E49" s="12" t="s">
        <v>264</v>
      </c>
      <c r="F49" s="12" t="s">
        <v>345</v>
      </c>
      <c r="G49" s="12" t="s">
        <v>46</v>
      </c>
      <c r="H49" s="12" t="s">
        <v>47</v>
      </c>
      <c r="I49" s="12" t="s">
        <v>524</v>
      </c>
      <c r="J49" s="12" t="s">
        <v>152</v>
      </c>
      <c r="K49" s="12" t="s">
        <v>153</v>
      </c>
      <c r="L49" s="12" t="s">
        <v>513</v>
      </c>
      <c r="M49" s="12" t="s">
        <v>637</v>
      </c>
      <c r="N49" s="12">
        <v>7807</v>
      </c>
      <c r="O49" s="13" t="str">
        <f t="shared" si="0"/>
        <v>0600430</v>
      </c>
      <c r="P49" s="12">
        <v>58</v>
      </c>
      <c r="Q49" s="12" t="s">
        <v>535</v>
      </c>
      <c r="R49" s="15" t="str">
        <f t="shared" si="1"/>
        <v>201011</v>
      </c>
      <c r="S49" s="14">
        <v>0</v>
      </c>
      <c r="T49" s="12">
        <v>3339803000</v>
      </c>
      <c r="U49" s="12">
        <v>0</v>
      </c>
      <c r="V49" s="12">
        <v>0</v>
      </c>
      <c r="W49" s="12">
        <v>0</v>
      </c>
      <c r="X49" s="16">
        <v>3339803000</v>
      </c>
      <c r="Y49" s="14">
        <v>2788335347</v>
      </c>
      <c r="Z49" s="14">
        <v>2788335347</v>
      </c>
      <c r="AA49" s="12">
        <v>0</v>
      </c>
      <c r="AB49" s="14">
        <v>551467653</v>
      </c>
      <c r="AC49" s="9">
        <v>2788335347</v>
      </c>
      <c r="AD49" s="14">
        <v>0</v>
      </c>
      <c r="AE49" s="14">
        <v>551467653</v>
      </c>
      <c r="AF49" s="14">
        <v>2142592752</v>
      </c>
      <c r="AG49" s="12">
        <v>578640001</v>
      </c>
      <c r="AH49" s="12" t="s">
        <v>54</v>
      </c>
      <c r="AI49" s="12" t="s">
        <v>55</v>
      </c>
      <c r="AJ49" s="12" t="s">
        <v>56</v>
      </c>
      <c r="AK49" s="12" t="s">
        <v>56</v>
      </c>
      <c r="AL49" s="12" t="s">
        <v>56</v>
      </c>
      <c r="AM49" s="12" t="s">
        <v>56</v>
      </c>
    </row>
    <row r="50" spans="1:39" s="12" customFormat="1">
      <c r="A50" s="12" t="s">
        <v>41</v>
      </c>
      <c r="B50" s="12" t="s">
        <v>42</v>
      </c>
      <c r="C50" s="12" t="s">
        <v>429</v>
      </c>
      <c r="D50" s="12" t="s">
        <v>149</v>
      </c>
      <c r="E50" s="12" t="s">
        <v>264</v>
      </c>
      <c r="F50" s="12" t="s">
        <v>313</v>
      </c>
      <c r="G50" s="12" t="s">
        <v>46</v>
      </c>
      <c r="H50" s="12" t="s">
        <v>47</v>
      </c>
      <c r="I50" s="12" t="s">
        <v>536</v>
      </c>
      <c r="J50" s="12" t="s">
        <v>152</v>
      </c>
      <c r="K50" s="12" t="s">
        <v>153</v>
      </c>
      <c r="L50" s="12" t="s">
        <v>493</v>
      </c>
      <c r="M50" s="12" t="s">
        <v>626</v>
      </c>
      <c r="N50" s="12">
        <v>7782</v>
      </c>
      <c r="O50" s="13" t="str">
        <f t="shared" si="0"/>
        <v>0600000</v>
      </c>
      <c r="P50" s="12">
        <v>46</v>
      </c>
      <c r="Q50" s="12" t="s">
        <v>537</v>
      </c>
      <c r="R50" s="17" t="str">
        <f t="shared" si="1"/>
        <v>202708</v>
      </c>
      <c r="S50" s="14">
        <v>930023000</v>
      </c>
      <c r="T50" s="12">
        <v>680128000</v>
      </c>
      <c r="U50" s="12">
        <v>0</v>
      </c>
      <c r="V50" s="12">
        <v>0</v>
      </c>
      <c r="W50" s="12">
        <v>0</v>
      </c>
      <c r="X50" s="14">
        <v>1610151000</v>
      </c>
      <c r="Y50" s="14">
        <v>228344650</v>
      </c>
      <c r="Z50" s="14">
        <v>228344650</v>
      </c>
      <c r="AA50" s="12">
        <v>0</v>
      </c>
      <c r="AB50" s="14">
        <v>1381806350</v>
      </c>
      <c r="AC50" s="11">
        <v>228344650</v>
      </c>
      <c r="AD50" s="14">
        <v>0</v>
      </c>
      <c r="AE50" s="14">
        <v>1381806350</v>
      </c>
      <c r="AF50" s="14">
        <v>215984650</v>
      </c>
      <c r="AG50" s="12">
        <v>54273389</v>
      </c>
      <c r="AH50" s="12" t="s">
        <v>54</v>
      </c>
      <c r="AI50" s="12" t="s">
        <v>55</v>
      </c>
      <c r="AJ50" s="12" t="s">
        <v>56</v>
      </c>
      <c r="AK50" s="12" t="s">
        <v>56</v>
      </c>
      <c r="AL50" s="12" t="s">
        <v>56</v>
      </c>
      <c r="AM50" s="12" t="s">
        <v>56</v>
      </c>
    </row>
    <row r="51" spans="1:39" s="12" customFormat="1">
      <c r="A51" s="12" t="s">
        <v>41</v>
      </c>
      <c r="B51" s="12" t="s">
        <v>42</v>
      </c>
      <c r="C51" s="12" t="s">
        <v>182</v>
      </c>
      <c r="D51" s="12" t="s">
        <v>149</v>
      </c>
      <c r="E51" s="12" t="s">
        <v>264</v>
      </c>
      <c r="F51" s="12" t="s">
        <v>341</v>
      </c>
      <c r="G51" s="12" t="s">
        <v>46</v>
      </c>
      <c r="H51" s="12" t="s">
        <v>47</v>
      </c>
      <c r="I51" s="12" t="s">
        <v>432</v>
      </c>
      <c r="J51" s="12" t="s">
        <v>152</v>
      </c>
      <c r="K51" s="12" t="s">
        <v>153</v>
      </c>
      <c r="L51" s="12" t="s">
        <v>510</v>
      </c>
      <c r="M51" s="12" t="s">
        <v>636</v>
      </c>
      <c r="N51" s="12">
        <v>7783</v>
      </c>
      <c r="O51" s="13" t="str">
        <f t="shared" si="0"/>
        <v>0600410</v>
      </c>
      <c r="P51" s="12">
        <v>47</v>
      </c>
      <c r="Q51" s="12" t="s">
        <v>538</v>
      </c>
      <c r="R51" s="12" t="str">
        <f t="shared" si="1"/>
        <v>203131</v>
      </c>
      <c r="S51" s="14">
        <v>2478682400</v>
      </c>
      <c r="T51" s="12">
        <v>0</v>
      </c>
      <c r="U51" s="12">
        <v>0</v>
      </c>
      <c r="V51" s="12">
        <v>0</v>
      </c>
      <c r="W51" s="12">
        <v>0</v>
      </c>
      <c r="X51" s="14">
        <v>2478682400</v>
      </c>
      <c r="Y51" s="14">
        <v>277048665</v>
      </c>
      <c r="Z51" s="14">
        <v>277048665</v>
      </c>
      <c r="AA51" s="12">
        <v>0</v>
      </c>
      <c r="AB51" s="14">
        <v>2201633735</v>
      </c>
      <c r="AC51" s="11">
        <v>277048665</v>
      </c>
      <c r="AD51" s="14">
        <v>0</v>
      </c>
      <c r="AE51" s="14">
        <v>2201633735</v>
      </c>
      <c r="AF51" s="14">
        <v>277048665</v>
      </c>
      <c r="AG51" s="12">
        <v>166229199</v>
      </c>
      <c r="AH51" s="12" t="s">
        <v>54</v>
      </c>
      <c r="AI51" s="12" t="s">
        <v>55</v>
      </c>
      <c r="AJ51" s="12" t="s">
        <v>56</v>
      </c>
      <c r="AK51" s="12" t="s">
        <v>56</v>
      </c>
      <c r="AL51" s="12" t="s">
        <v>56</v>
      </c>
      <c r="AM51" s="12" t="s">
        <v>56</v>
      </c>
    </row>
    <row r="52" spans="1:39" s="12" customFormat="1">
      <c r="A52" s="12" t="s">
        <v>41</v>
      </c>
      <c r="B52" s="12" t="s">
        <v>186</v>
      </c>
      <c r="C52" s="12" t="s">
        <v>386</v>
      </c>
      <c r="D52" s="12" t="s">
        <v>149</v>
      </c>
      <c r="E52" s="12" t="s">
        <v>264</v>
      </c>
      <c r="F52" s="12" t="s">
        <v>321</v>
      </c>
      <c r="G52" s="12" t="s">
        <v>46</v>
      </c>
      <c r="H52" s="12" t="s">
        <v>188</v>
      </c>
      <c r="I52" s="12" t="s">
        <v>524</v>
      </c>
      <c r="J52" s="12" t="s">
        <v>152</v>
      </c>
      <c r="K52" s="12" t="s">
        <v>153</v>
      </c>
      <c r="L52" s="12" t="s">
        <v>496</v>
      </c>
      <c r="M52" s="12" t="s">
        <v>627</v>
      </c>
      <c r="N52" s="12">
        <v>7798</v>
      </c>
      <c r="O52" s="13" t="str">
        <f t="shared" si="0"/>
        <v>0600100</v>
      </c>
      <c r="P52" s="12">
        <v>49</v>
      </c>
      <c r="Q52" s="12" t="s">
        <v>686</v>
      </c>
      <c r="R52" s="17" t="str">
        <f t="shared" si="1"/>
        <v>241011</v>
      </c>
      <c r="S52" s="14">
        <v>0</v>
      </c>
      <c r="T52" s="12">
        <v>780000000</v>
      </c>
      <c r="U52" s="12">
        <v>0</v>
      </c>
      <c r="V52" s="12">
        <v>0</v>
      </c>
      <c r="W52" s="12">
        <v>0</v>
      </c>
      <c r="X52" s="18">
        <v>780000000</v>
      </c>
      <c r="Y52" s="14">
        <v>0</v>
      </c>
      <c r="Z52" s="14">
        <v>0</v>
      </c>
      <c r="AA52" s="12">
        <v>0</v>
      </c>
      <c r="AB52" s="14">
        <v>780000000</v>
      </c>
      <c r="AC52" s="19">
        <v>0</v>
      </c>
      <c r="AD52" s="14">
        <v>0</v>
      </c>
      <c r="AE52" s="14">
        <v>780000000</v>
      </c>
      <c r="AF52" s="14">
        <v>0</v>
      </c>
      <c r="AG52" s="12">
        <v>0</v>
      </c>
      <c r="AH52" s="12" t="s">
        <v>54</v>
      </c>
      <c r="AI52" s="12" t="s">
        <v>55</v>
      </c>
      <c r="AJ52" s="12" t="s">
        <v>56</v>
      </c>
      <c r="AK52" s="12" t="s">
        <v>56</v>
      </c>
      <c r="AL52" s="12" t="s">
        <v>56</v>
      </c>
      <c r="AM52" s="12" t="s">
        <v>56</v>
      </c>
    </row>
    <row r="53" spans="1:39" s="12" customFormat="1">
      <c r="A53" s="12" t="s">
        <v>41</v>
      </c>
      <c r="B53" s="12" t="s">
        <v>186</v>
      </c>
      <c r="C53" s="12" t="s">
        <v>386</v>
      </c>
      <c r="D53" s="12" t="s">
        <v>149</v>
      </c>
      <c r="E53" s="12" t="s">
        <v>264</v>
      </c>
      <c r="F53" s="12" t="s">
        <v>327</v>
      </c>
      <c r="G53" s="12" t="s">
        <v>46</v>
      </c>
      <c r="H53" s="12" t="s">
        <v>188</v>
      </c>
      <c r="I53" s="12" t="s">
        <v>524</v>
      </c>
      <c r="J53" s="12" t="s">
        <v>152</v>
      </c>
      <c r="K53" s="12" t="s">
        <v>153</v>
      </c>
      <c r="L53" s="12" t="s">
        <v>499</v>
      </c>
      <c r="M53" s="12" t="s">
        <v>629</v>
      </c>
      <c r="N53" s="12">
        <v>7799</v>
      </c>
      <c r="O53" s="13" t="str">
        <f t="shared" si="0"/>
        <v>0600180</v>
      </c>
      <c r="P53" s="12">
        <v>50</v>
      </c>
      <c r="Q53" s="12" t="s">
        <v>657</v>
      </c>
      <c r="R53" s="17" t="str">
        <f t="shared" si="1"/>
        <v>241011</v>
      </c>
      <c r="S53" s="14">
        <v>0</v>
      </c>
      <c r="T53" s="12">
        <v>850000000</v>
      </c>
      <c r="U53" s="12">
        <v>0</v>
      </c>
      <c r="V53" s="12">
        <v>0</v>
      </c>
      <c r="W53" s="12">
        <v>0</v>
      </c>
      <c r="X53" s="18">
        <v>850000000</v>
      </c>
      <c r="Y53" s="14">
        <v>410978168</v>
      </c>
      <c r="Z53" s="14">
        <v>410978168</v>
      </c>
      <c r="AA53" s="12">
        <v>0</v>
      </c>
      <c r="AB53" s="14">
        <v>439021832</v>
      </c>
      <c r="AC53" s="19">
        <v>410978168</v>
      </c>
      <c r="AD53" s="14">
        <v>0</v>
      </c>
      <c r="AE53" s="14">
        <v>439021832</v>
      </c>
      <c r="AF53" s="14">
        <v>281274652</v>
      </c>
      <c r="AG53" s="12">
        <v>17626420</v>
      </c>
      <c r="AH53" s="12" t="s">
        <v>54</v>
      </c>
      <c r="AI53" s="12" t="s">
        <v>55</v>
      </c>
      <c r="AJ53" s="12" t="s">
        <v>56</v>
      </c>
      <c r="AK53" s="12" t="s">
        <v>56</v>
      </c>
      <c r="AL53" s="12" t="s">
        <v>56</v>
      </c>
      <c r="AM53" s="12" t="s">
        <v>56</v>
      </c>
    </row>
    <row r="54" spans="1:39" s="12" customFormat="1">
      <c r="A54" s="12" t="s">
        <v>41</v>
      </c>
      <c r="B54" s="12" t="s">
        <v>186</v>
      </c>
      <c r="C54" s="12" t="s">
        <v>386</v>
      </c>
      <c r="D54" s="12" t="s">
        <v>149</v>
      </c>
      <c r="E54" s="12" t="s">
        <v>264</v>
      </c>
      <c r="F54" s="12" t="s">
        <v>333</v>
      </c>
      <c r="G54" s="12" t="s">
        <v>46</v>
      </c>
      <c r="H54" s="12" t="s">
        <v>188</v>
      </c>
      <c r="I54" s="12" t="s">
        <v>524</v>
      </c>
      <c r="J54" s="12" t="s">
        <v>152</v>
      </c>
      <c r="K54" s="12" t="s">
        <v>153</v>
      </c>
      <c r="L54" s="12" t="s">
        <v>502</v>
      </c>
      <c r="M54" s="12" t="s">
        <v>632</v>
      </c>
      <c r="N54" s="12">
        <v>7800</v>
      </c>
      <c r="O54" s="13" t="str">
        <f t="shared" si="0"/>
        <v>0600340</v>
      </c>
      <c r="P54" s="12">
        <v>51</v>
      </c>
      <c r="Q54" s="12" t="s">
        <v>659</v>
      </c>
      <c r="R54" s="17" t="str">
        <f t="shared" si="1"/>
        <v>241011</v>
      </c>
      <c r="S54" s="14">
        <v>0</v>
      </c>
      <c r="T54" s="12">
        <v>1457753397</v>
      </c>
      <c r="U54" s="12">
        <v>0</v>
      </c>
      <c r="V54" s="12">
        <v>0</v>
      </c>
      <c r="W54" s="12">
        <v>0</v>
      </c>
      <c r="X54" s="18">
        <v>1457753397</v>
      </c>
      <c r="Y54" s="14">
        <v>1036843242</v>
      </c>
      <c r="Z54" s="14">
        <v>1036843242</v>
      </c>
      <c r="AA54" s="12">
        <v>0</v>
      </c>
      <c r="AB54" s="14">
        <v>420910155</v>
      </c>
      <c r="AC54" s="19">
        <v>1036843242</v>
      </c>
      <c r="AD54" s="14">
        <v>0</v>
      </c>
      <c r="AE54" s="14">
        <v>420910155</v>
      </c>
      <c r="AF54" s="14">
        <v>1036843242</v>
      </c>
      <c r="AG54" s="12">
        <v>279517145</v>
      </c>
      <c r="AH54" s="12" t="s">
        <v>54</v>
      </c>
      <c r="AI54" s="12" t="s">
        <v>55</v>
      </c>
      <c r="AJ54" s="12" t="s">
        <v>56</v>
      </c>
      <c r="AK54" s="12" t="s">
        <v>56</v>
      </c>
      <c r="AL54" s="12" t="s">
        <v>56</v>
      </c>
      <c r="AM54" s="12" t="s">
        <v>56</v>
      </c>
    </row>
    <row r="55" spans="1:39" s="12" customFormat="1">
      <c r="A55" s="12" t="s">
        <v>41</v>
      </c>
      <c r="B55" s="12" t="s">
        <v>186</v>
      </c>
      <c r="C55" s="12" t="s">
        <v>386</v>
      </c>
      <c r="D55" s="12" t="s">
        <v>149</v>
      </c>
      <c r="E55" s="12" t="s">
        <v>264</v>
      </c>
      <c r="F55" s="12" t="s">
        <v>337</v>
      </c>
      <c r="G55" s="12" t="s">
        <v>46</v>
      </c>
      <c r="H55" s="12" t="s">
        <v>188</v>
      </c>
      <c r="I55" s="12" t="s">
        <v>524</v>
      </c>
      <c r="J55" s="12" t="s">
        <v>152</v>
      </c>
      <c r="K55" s="12" t="s">
        <v>153</v>
      </c>
      <c r="L55" s="12" t="s">
        <v>507</v>
      </c>
      <c r="M55" s="12" t="s">
        <v>634</v>
      </c>
      <c r="N55" s="12">
        <v>7801</v>
      </c>
      <c r="O55" s="13" t="str">
        <f t="shared" si="0"/>
        <v>0600420</v>
      </c>
      <c r="P55" s="12">
        <v>52</v>
      </c>
      <c r="Q55" s="12" t="s">
        <v>660</v>
      </c>
      <c r="R55" s="17" t="str">
        <f t="shared" si="1"/>
        <v>241011</v>
      </c>
      <c r="S55" s="14">
        <v>0</v>
      </c>
      <c r="T55" s="12">
        <v>230115109</v>
      </c>
      <c r="U55" s="12">
        <v>0</v>
      </c>
      <c r="V55" s="12">
        <v>0</v>
      </c>
      <c r="W55" s="12">
        <v>0</v>
      </c>
      <c r="X55" s="18">
        <v>230115109</v>
      </c>
      <c r="Y55" s="14">
        <v>230000000</v>
      </c>
      <c r="Z55" s="14">
        <v>230000000</v>
      </c>
      <c r="AA55" s="12">
        <v>0</v>
      </c>
      <c r="AB55" s="14">
        <v>115109</v>
      </c>
      <c r="AC55" s="19">
        <v>230000000</v>
      </c>
      <c r="AD55" s="14">
        <v>0</v>
      </c>
      <c r="AE55" s="14">
        <v>115109</v>
      </c>
      <c r="AF55" s="14">
        <v>230000000</v>
      </c>
      <c r="AG55" s="12">
        <v>30400000</v>
      </c>
      <c r="AH55" s="12" t="s">
        <v>54</v>
      </c>
      <c r="AI55" s="12" t="s">
        <v>55</v>
      </c>
      <c r="AJ55" s="12" t="s">
        <v>56</v>
      </c>
      <c r="AK55" s="12" t="s">
        <v>56</v>
      </c>
      <c r="AL55" s="12" t="s">
        <v>56</v>
      </c>
      <c r="AM55" s="12" t="s">
        <v>56</v>
      </c>
    </row>
    <row r="56" spans="1:39" s="12" customFormat="1">
      <c r="A56" s="12" t="s">
        <v>41</v>
      </c>
      <c r="B56" s="12" t="s">
        <v>186</v>
      </c>
      <c r="C56" s="12" t="s">
        <v>386</v>
      </c>
      <c r="D56" s="12" t="s">
        <v>149</v>
      </c>
      <c r="E56" s="12" t="s">
        <v>264</v>
      </c>
      <c r="F56" s="12" t="s">
        <v>341</v>
      </c>
      <c r="G56" s="12" t="s">
        <v>46</v>
      </c>
      <c r="H56" s="12" t="s">
        <v>188</v>
      </c>
      <c r="I56" s="12" t="s">
        <v>524</v>
      </c>
      <c r="J56" s="12" t="s">
        <v>152</v>
      </c>
      <c r="K56" s="12" t="s">
        <v>153</v>
      </c>
      <c r="L56" s="12" t="s">
        <v>510</v>
      </c>
      <c r="M56" s="12" t="s">
        <v>636</v>
      </c>
      <c r="N56" s="12">
        <v>7802</v>
      </c>
      <c r="O56" s="13" t="str">
        <f t="shared" si="0"/>
        <v>0600410</v>
      </c>
      <c r="P56" s="12">
        <v>53</v>
      </c>
      <c r="Q56" s="12" t="s">
        <v>661</v>
      </c>
      <c r="R56" s="17" t="str">
        <f t="shared" si="1"/>
        <v>241011</v>
      </c>
      <c r="S56" s="14">
        <v>0</v>
      </c>
      <c r="T56" s="12">
        <v>500000000</v>
      </c>
      <c r="U56" s="12">
        <v>0</v>
      </c>
      <c r="V56" s="12">
        <v>0</v>
      </c>
      <c r="W56" s="12">
        <v>0</v>
      </c>
      <c r="X56" s="18">
        <v>500000000</v>
      </c>
      <c r="Y56" s="14">
        <v>409442000</v>
      </c>
      <c r="Z56" s="14">
        <v>409442000</v>
      </c>
      <c r="AA56" s="12">
        <v>0</v>
      </c>
      <c r="AB56" s="14">
        <v>90558000</v>
      </c>
      <c r="AC56" s="19">
        <v>409442000</v>
      </c>
      <c r="AD56" s="14">
        <v>0</v>
      </c>
      <c r="AE56" s="14">
        <v>90558000</v>
      </c>
      <c r="AF56" s="14">
        <v>286609400</v>
      </c>
      <c r="AG56" s="12">
        <v>0</v>
      </c>
      <c r="AH56" s="12" t="s">
        <v>54</v>
      </c>
      <c r="AI56" s="12" t="s">
        <v>55</v>
      </c>
      <c r="AJ56" s="12" t="s">
        <v>56</v>
      </c>
      <c r="AK56" s="12" t="s">
        <v>56</v>
      </c>
      <c r="AL56" s="12" t="s">
        <v>56</v>
      </c>
      <c r="AM56" s="12" t="s">
        <v>56</v>
      </c>
    </row>
    <row r="57" spans="1:39" s="12" customFormat="1">
      <c r="A57" s="12" t="s">
        <v>41</v>
      </c>
      <c r="B57" s="12" t="s">
        <v>186</v>
      </c>
      <c r="C57" s="12" t="s">
        <v>386</v>
      </c>
      <c r="D57" s="12" t="s">
        <v>149</v>
      </c>
      <c r="E57" s="12" t="s">
        <v>264</v>
      </c>
      <c r="F57" s="12" t="s">
        <v>345</v>
      </c>
      <c r="G57" s="12" t="s">
        <v>46</v>
      </c>
      <c r="H57" s="12" t="s">
        <v>188</v>
      </c>
      <c r="I57" s="12" t="s">
        <v>524</v>
      </c>
      <c r="J57" s="12" t="s">
        <v>152</v>
      </c>
      <c r="K57" s="12" t="s">
        <v>153</v>
      </c>
      <c r="L57" s="12" t="s">
        <v>513</v>
      </c>
      <c r="M57" s="12" t="s">
        <v>637</v>
      </c>
      <c r="N57" s="12">
        <v>7803</v>
      </c>
      <c r="O57" s="13" t="str">
        <f t="shared" si="0"/>
        <v>0600430</v>
      </c>
      <c r="P57" s="12">
        <v>54</v>
      </c>
      <c r="Q57" s="12" t="s">
        <v>663</v>
      </c>
      <c r="R57" s="17" t="str">
        <f t="shared" si="1"/>
        <v>241011</v>
      </c>
      <c r="S57" s="14">
        <v>0</v>
      </c>
      <c r="T57" s="12">
        <v>2809355045</v>
      </c>
      <c r="U57" s="12">
        <v>0</v>
      </c>
      <c r="V57" s="12">
        <v>0</v>
      </c>
      <c r="W57" s="12">
        <v>0</v>
      </c>
      <c r="X57" s="18">
        <v>2809355045</v>
      </c>
      <c r="Y57" s="14">
        <v>2146519982</v>
      </c>
      <c r="Z57" s="14">
        <v>2146519982</v>
      </c>
      <c r="AA57" s="12">
        <v>0</v>
      </c>
      <c r="AB57" s="14">
        <v>662835063</v>
      </c>
      <c r="AC57" s="19">
        <v>2146519982</v>
      </c>
      <c r="AD57" s="14">
        <v>0</v>
      </c>
      <c r="AE57" s="14">
        <v>662835063</v>
      </c>
      <c r="AF57" s="14">
        <v>1951053101</v>
      </c>
      <c r="AG57" s="12">
        <v>1071631132</v>
      </c>
      <c r="AH57" s="12" t="s">
        <v>54</v>
      </c>
      <c r="AI57" s="12" t="s">
        <v>55</v>
      </c>
      <c r="AJ57" s="12" t="s">
        <v>56</v>
      </c>
      <c r="AK57" s="12" t="s">
        <v>56</v>
      </c>
      <c r="AL57" s="12" t="s">
        <v>56</v>
      </c>
      <c r="AM57" s="12" t="s">
        <v>56</v>
      </c>
    </row>
    <row r="58" spans="1:39" s="12" customFormat="1">
      <c r="A58" s="12" t="s">
        <v>41</v>
      </c>
      <c r="B58" s="12" t="s">
        <v>186</v>
      </c>
      <c r="C58" s="12" t="s">
        <v>386</v>
      </c>
      <c r="D58" s="12" t="s">
        <v>149</v>
      </c>
      <c r="E58" s="12" t="s">
        <v>350</v>
      </c>
      <c r="F58" s="12" t="s">
        <v>350</v>
      </c>
      <c r="G58" s="12" t="s">
        <v>46</v>
      </c>
      <c r="H58" s="12" t="s">
        <v>188</v>
      </c>
      <c r="I58" s="12" t="s">
        <v>524</v>
      </c>
      <c r="J58" s="12" t="s">
        <v>152</v>
      </c>
      <c r="K58" s="12" t="s">
        <v>351</v>
      </c>
      <c r="L58" s="12" t="s">
        <v>518</v>
      </c>
      <c r="M58" s="12" t="s">
        <v>638</v>
      </c>
      <c r="N58" s="12">
        <v>7804</v>
      </c>
      <c r="O58" s="13" t="str">
        <f t="shared" si="0"/>
        <v>0600350</v>
      </c>
      <c r="P58" s="12">
        <v>55</v>
      </c>
      <c r="Q58" s="12" t="s">
        <v>687</v>
      </c>
      <c r="R58" s="17" t="str">
        <f t="shared" si="1"/>
        <v>241011</v>
      </c>
      <c r="S58" s="14">
        <v>0</v>
      </c>
      <c r="T58" s="12">
        <v>500000000</v>
      </c>
      <c r="U58" s="12">
        <v>0</v>
      </c>
      <c r="V58" s="12">
        <v>0</v>
      </c>
      <c r="W58" s="12">
        <v>0</v>
      </c>
      <c r="X58" s="18">
        <v>500000000</v>
      </c>
      <c r="Y58" s="14">
        <v>401999999</v>
      </c>
      <c r="Z58" s="14">
        <v>401999999</v>
      </c>
      <c r="AA58" s="12">
        <v>0</v>
      </c>
      <c r="AB58" s="14">
        <v>98000001</v>
      </c>
      <c r="AC58" s="19">
        <v>401999999</v>
      </c>
      <c r="AD58" s="14">
        <v>0</v>
      </c>
      <c r="AE58" s="14">
        <v>98000001</v>
      </c>
      <c r="AF58" s="14">
        <v>401999999</v>
      </c>
      <c r="AG58" s="12">
        <v>0</v>
      </c>
      <c r="AH58" s="12" t="s">
        <v>54</v>
      </c>
      <c r="AI58" s="12" t="s">
        <v>55</v>
      </c>
      <c r="AJ58" s="12" t="s">
        <v>56</v>
      </c>
      <c r="AK58" s="12" t="s">
        <v>56</v>
      </c>
      <c r="AL58" s="12" t="s">
        <v>56</v>
      </c>
      <c r="AM58" s="12" t="s">
        <v>56</v>
      </c>
    </row>
    <row r="59" spans="1:39" s="12" customFormat="1">
      <c r="A59" s="12" t="s">
        <v>41</v>
      </c>
      <c r="B59" s="12" t="s">
        <v>186</v>
      </c>
      <c r="C59" s="12" t="s">
        <v>429</v>
      </c>
      <c r="D59" s="12" t="s">
        <v>149</v>
      </c>
      <c r="E59" s="12" t="s">
        <v>264</v>
      </c>
      <c r="F59" s="12" t="s">
        <v>313</v>
      </c>
      <c r="G59" s="12" t="s">
        <v>46</v>
      </c>
      <c r="H59" s="12" t="s">
        <v>188</v>
      </c>
      <c r="I59" s="12" t="s">
        <v>536</v>
      </c>
      <c r="J59" s="12" t="s">
        <v>152</v>
      </c>
      <c r="K59" s="12" t="s">
        <v>153</v>
      </c>
      <c r="L59" s="12" t="s">
        <v>493</v>
      </c>
      <c r="M59" s="12" t="s">
        <v>626</v>
      </c>
      <c r="N59" s="12">
        <v>7805</v>
      </c>
      <c r="O59" s="13" t="str">
        <f t="shared" si="0"/>
        <v>0600000</v>
      </c>
      <c r="P59" s="12">
        <v>56</v>
      </c>
      <c r="Q59" s="12" t="s">
        <v>558</v>
      </c>
      <c r="R59" s="17" t="str">
        <f t="shared" si="1"/>
        <v>242708</v>
      </c>
      <c r="S59" s="14">
        <v>0</v>
      </c>
      <c r="T59" s="12">
        <v>726073026</v>
      </c>
      <c r="U59" s="12">
        <v>0</v>
      </c>
      <c r="V59" s="12">
        <v>0</v>
      </c>
      <c r="W59" s="12">
        <v>0</v>
      </c>
      <c r="X59" s="14">
        <v>726073026</v>
      </c>
      <c r="Y59" s="14">
        <v>341111553</v>
      </c>
      <c r="Z59" s="14">
        <v>341111553</v>
      </c>
      <c r="AA59" s="12">
        <v>0</v>
      </c>
      <c r="AB59" s="14">
        <v>384961473</v>
      </c>
      <c r="AC59" s="11">
        <v>341111553</v>
      </c>
      <c r="AD59" s="14">
        <v>0</v>
      </c>
      <c r="AE59" s="14">
        <v>384961473</v>
      </c>
      <c r="AF59" s="14">
        <v>333911553</v>
      </c>
      <c r="AG59" s="12">
        <v>176497863</v>
      </c>
      <c r="AH59" s="12" t="s">
        <v>54</v>
      </c>
      <c r="AI59" s="12" t="s">
        <v>55</v>
      </c>
      <c r="AJ59" s="12" t="s">
        <v>56</v>
      </c>
      <c r="AK59" s="12" t="s">
        <v>56</v>
      </c>
      <c r="AL59" s="12" t="s">
        <v>56</v>
      </c>
      <c r="AM59" s="12" t="s">
        <v>56</v>
      </c>
    </row>
    <row r="60" spans="1:39" s="12" customFormat="1">
      <c r="A60" s="12" t="s">
        <v>41</v>
      </c>
      <c r="B60" s="12" t="s">
        <v>186</v>
      </c>
      <c r="C60" s="12" t="s">
        <v>182</v>
      </c>
      <c r="D60" s="12" t="s">
        <v>149</v>
      </c>
      <c r="E60" s="12" t="s">
        <v>264</v>
      </c>
      <c r="F60" s="12" t="s">
        <v>341</v>
      </c>
      <c r="G60" s="12" t="s">
        <v>46</v>
      </c>
      <c r="H60" s="12" t="s">
        <v>188</v>
      </c>
      <c r="I60" s="12" t="s">
        <v>432</v>
      </c>
      <c r="J60" s="12" t="s">
        <v>152</v>
      </c>
      <c r="K60" s="12" t="s">
        <v>153</v>
      </c>
      <c r="L60" s="12" t="s">
        <v>510</v>
      </c>
      <c r="M60" s="12" t="s">
        <v>636</v>
      </c>
      <c r="N60" s="12">
        <v>7806</v>
      </c>
      <c r="O60" s="13" t="str">
        <f t="shared" si="0"/>
        <v>0600410</v>
      </c>
      <c r="P60" s="12">
        <v>57</v>
      </c>
      <c r="Q60" s="12" t="s">
        <v>559</v>
      </c>
      <c r="R60" s="12" t="str">
        <f t="shared" si="1"/>
        <v>243131</v>
      </c>
      <c r="S60" s="14">
        <v>0</v>
      </c>
      <c r="T60" s="12">
        <v>2374776410</v>
      </c>
      <c r="U60" s="12">
        <v>0</v>
      </c>
      <c r="V60" s="12">
        <v>0</v>
      </c>
      <c r="W60" s="12">
        <v>0</v>
      </c>
      <c r="X60" s="14">
        <v>2374776410</v>
      </c>
      <c r="Y60" s="14">
        <v>2057022486</v>
      </c>
      <c r="Z60" s="14">
        <v>2057022486</v>
      </c>
      <c r="AA60" s="12">
        <v>0</v>
      </c>
      <c r="AB60" s="14">
        <v>317753924</v>
      </c>
      <c r="AC60" s="11">
        <v>2057022486</v>
      </c>
      <c r="AD60" s="14">
        <v>0</v>
      </c>
      <c r="AE60" s="14">
        <v>317753924</v>
      </c>
      <c r="AF60" s="14">
        <v>1829531961</v>
      </c>
      <c r="AG60" s="12">
        <v>489719682</v>
      </c>
      <c r="AH60" s="12" t="s">
        <v>54</v>
      </c>
      <c r="AI60" s="12" t="s">
        <v>55</v>
      </c>
      <c r="AJ60" s="12" t="s">
        <v>56</v>
      </c>
      <c r="AK60" s="12" t="s">
        <v>56</v>
      </c>
      <c r="AL60" s="12" t="s">
        <v>56</v>
      </c>
      <c r="AM60" s="12" t="s">
        <v>56</v>
      </c>
    </row>
    <row r="61" spans="1:39">
      <c r="A61" t="s">
        <v>41</v>
      </c>
      <c r="B61" t="s">
        <v>560</v>
      </c>
      <c r="C61" t="s">
        <v>43</v>
      </c>
      <c r="D61" t="s">
        <v>44</v>
      </c>
      <c r="E61" t="s">
        <v>222</v>
      </c>
      <c r="F61" t="s">
        <v>240</v>
      </c>
      <c r="G61" t="s">
        <v>46</v>
      </c>
      <c r="H61" t="s">
        <v>419</v>
      </c>
      <c r="I61" t="s">
        <v>455</v>
      </c>
      <c r="J61" t="s">
        <v>49</v>
      </c>
      <c r="K61" t="s">
        <v>50</v>
      </c>
      <c r="L61" t="s">
        <v>241</v>
      </c>
      <c r="M61" t="s">
        <v>244</v>
      </c>
      <c r="N61">
        <v>7784</v>
      </c>
      <c r="O61" t="str">
        <f t="shared" si="0"/>
        <v>0011390</v>
      </c>
      <c r="P61">
        <v>48</v>
      </c>
      <c r="Q61" t="s">
        <v>667</v>
      </c>
      <c r="R61" t="str">
        <f t="shared" si="1"/>
        <v>291010</v>
      </c>
      <c r="S61" s="9">
        <v>165700000</v>
      </c>
      <c r="T61">
        <v>0</v>
      </c>
      <c r="U61">
        <v>0</v>
      </c>
      <c r="V61">
        <v>0</v>
      </c>
      <c r="W61">
        <v>0</v>
      </c>
      <c r="X61" s="9">
        <v>165700000</v>
      </c>
      <c r="Y61" s="9">
        <v>164990300</v>
      </c>
      <c r="Z61" s="9">
        <v>164990300</v>
      </c>
      <c r="AA61">
        <v>0</v>
      </c>
      <c r="AB61" s="10">
        <v>709700</v>
      </c>
      <c r="AC61" s="11">
        <v>164990300</v>
      </c>
      <c r="AD61" s="9">
        <v>0</v>
      </c>
      <c r="AE61" s="9">
        <v>709700</v>
      </c>
      <c r="AF61" s="9">
        <v>164990300</v>
      </c>
      <c r="AG61">
        <v>0</v>
      </c>
      <c r="AH61" t="s">
        <v>54</v>
      </c>
      <c r="AI61" t="s">
        <v>55</v>
      </c>
      <c r="AJ61" t="s">
        <v>56</v>
      </c>
      <c r="AK61" t="s">
        <v>56</v>
      </c>
      <c r="AL61" t="s">
        <v>56</v>
      </c>
      <c r="AM61" t="s">
        <v>56</v>
      </c>
    </row>
    <row r="62" spans="1:39">
      <c r="X62" s="9">
        <f>SUBTOTAL(9,X2:X61)</f>
        <v>31995256387</v>
      </c>
    </row>
    <row r="63" spans="1:39">
      <c r="S63" s="45">
        <f>SUM(S2:S62)</f>
        <v>17037252400</v>
      </c>
      <c r="X63" s="9">
        <f t="shared" ref="X63:AF63" si="2">SUM(X2:X62)</f>
        <v>63990512774</v>
      </c>
      <c r="Y63" s="9">
        <f t="shared" si="2"/>
        <v>22172092433</v>
      </c>
      <c r="Z63" s="9">
        <f t="shared" si="2"/>
        <v>22328444789</v>
      </c>
      <c r="AB63" s="9">
        <f t="shared" si="2"/>
        <v>9666811598</v>
      </c>
      <c r="AC63" s="45">
        <f t="shared" si="2"/>
        <v>22328444789</v>
      </c>
      <c r="AD63" s="9">
        <f t="shared" si="2"/>
        <v>156352356</v>
      </c>
      <c r="AE63" s="9">
        <f t="shared" si="2"/>
        <v>9823163954</v>
      </c>
      <c r="AF63" s="9">
        <f t="shared" si="2"/>
        <v>20580295667</v>
      </c>
    </row>
    <row r="65" spans="13:32">
      <c r="S65" s="9">
        <f>SUBTOTAL(9,S36:S60)</f>
        <v>10435455400</v>
      </c>
      <c r="T65" s="9">
        <f t="shared" ref="T65:AF65" si="3">SUBTOTAL(9,T36:T60)</f>
        <v>14958003987</v>
      </c>
      <c r="U65" s="9">
        <f t="shared" si="3"/>
        <v>0</v>
      </c>
      <c r="V65" s="9">
        <f t="shared" si="3"/>
        <v>0</v>
      </c>
      <c r="W65" s="9">
        <f t="shared" si="3"/>
        <v>0</v>
      </c>
      <c r="X65" s="9">
        <f t="shared" si="3"/>
        <v>25393459387</v>
      </c>
      <c r="Y65" s="9">
        <f t="shared" si="3"/>
        <v>16627756724</v>
      </c>
      <c r="Z65" s="9">
        <f t="shared" si="3"/>
        <v>16627756724</v>
      </c>
      <c r="AA65" s="9">
        <f t="shared" si="3"/>
        <v>1264000</v>
      </c>
      <c r="AB65" s="9">
        <f t="shared" si="3"/>
        <v>8765702663</v>
      </c>
      <c r="AC65" s="9">
        <f>SUBTOTAL(9,AC36:AC60)</f>
        <v>16627756724</v>
      </c>
      <c r="AD65" s="9">
        <f t="shared" si="3"/>
        <v>0</v>
      </c>
      <c r="AE65" s="9">
        <f t="shared" si="3"/>
        <v>8765702663</v>
      </c>
      <c r="AF65" s="9">
        <f t="shared" si="3"/>
        <v>15193776921</v>
      </c>
    </row>
    <row r="67" spans="13:32">
      <c r="X67" s="9">
        <f>X46+X47+X49</f>
        <v>4049803000</v>
      </c>
      <c r="AC67" s="9">
        <f>AC8+AC9</f>
        <v>992434502</v>
      </c>
    </row>
    <row r="69" spans="13:32">
      <c r="M69" s="35" t="s">
        <v>708</v>
      </c>
      <c r="X69" s="45">
        <f>SUBTOTAL(9,X50:X59)</f>
        <v>11942129977</v>
      </c>
      <c r="Y69" s="9">
        <f>X69-([2]Hoja2!$C$2+[2]Hoja2!$C$3)</f>
        <v>9563229550</v>
      </c>
      <c r="AC69" s="45">
        <f>SUBTOTAL(9,AC50:AC59)</f>
        <v>5482288259</v>
      </c>
    </row>
  </sheetData>
  <autoFilter ref="A1:AM63" xr:uid="{922BE1C5-688D-4FE7-B499-E462F32456F9}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28494-E79C-4AAB-A832-E8B0BAE41A5A}">
  <sheetPr filterMode="1"/>
  <dimension ref="A1:AG20"/>
  <sheetViews>
    <sheetView topLeftCell="A15" workbookViewId="0">
      <selection activeCell="C17" sqref="C17"/>
    </sheetView>
  </sheetViews>
  <sheetFormatPr baseColWidth="10" defaultRowHeight="15"/>
  <cols>
    <col min="1" max="6" width="3.28515625" customWidth="1"/>
    <col min="7" max="9" width="3.140625" customWidth="1"/>
    <col min="10" max="10" width="9.5703125" customWidth="1"/>
    <col min="11" max="13" width="6.85546875" customWidth="1"/>
    <col min="14" max="14" width="4" customWidth="1"/>
    <col min="15" max="15" width="3.7109375" customWidth="1"/>
    <col min="16" max="16" width="7.42578125" customWidth="1"/>
    <col min="17" max="17" width="1.140625" style="13" customWidth="1"/>
    <col min="18" max="21" width="1.140625" customWidth="1"/>
    <col min="22" max="24" width="13.5703125" style="9" customWidth="1"/>
    <col min="25" max="26" width="11.5703125" style="9"/>
    <col min="27" max="27" width="14.7109375" style="9" customWidth="1"/>
    <col min="28" max="28" width="14.42578125" style="9" customWidth="1"/>
    <col min="29" max="29" width="15.28515625" style="9" customWidth="1"/>
    <col min="30" max="30" width="12.7109375" style="9" customWidth="1"/>
    <col min="31" max="31" width="13.5703125" style="9" customWidth="1"/>
    <col min="32" max="32" width="12.7109375" style="9" customWidth="1"/>
    <col min="33" max="33" width="14" style="9" customWidth="1"/>
    <col min="258" max="263" width="3.28515625" customWidth="1"/>
    <col min="264" max="266" width="3.140625" customWidth="1"/>
    <col min="267" max="267" width="9.5703125" customWidth="1"/>
    <col min="268" max="270" width="6.85546875" customWidth="1"/>
    <col min="271" max="271" width="4" customWidth="1"/>
    <col min="272" max="272" width="3.7109375" customWidth="1"/>
    <col min="273" max="273" width="7.42578125" customWidth="1"/>
    <col min="274" max="274" width="22.140625" customWidth="1"/>
    <col min="275" max="275" width="6.85546875" customWidth="1"/>
    <col min="276" max="278" width="4.28515625" customWidth="1"/>
    <col min="279" max="281" width="13.5703125" customWidth="1"/>
    <col min="284" max="284" width="14.42578125" customWidth="1"/>
    <col min="285" max="285" width="15.28515625" customWidth="1"/>
    <col min="286" max="286" width="12.7109375" customWidth="1"/>
    <col min="287" max="287" width="13.5703125" customWidth="1"/>
    <col min="288" max="288" width="12.7109375" customWidth="1"/>
    <col min="289" max="289" width="14" customWidth="1"/>
    <col min="514" max="519" width="3.28515625" customWidth="1"/>
    <col min="520" max="522" width="3.140625" customWidth="1"/>
    <col min="523" max="523" width="9.5703125" customWidth="1"/>
    <col min="524" max="526" width="6.85546875" customWidth="1"/>
    <col min="527" max="527" width="4" customWidth="1"/>
    <col min="528" max="528" width="3.7109375" customWidth="1"/>
    <col min="529" max="529" width="7.42578125" customWidth="1"/>
    <col min="530" max="530" width="22.140625" customWidth="1"/>
    <col min="531" max="531" width="6.85546875" customWidth="1"/>
    <col min="532" max="534" width="4.28515625" customWidth="1"/>
    <col min="535" max="537" width="13.5703125" customWidth="1"/>
    <col min="540" max="540" width="14.42578125" customWidth="1"/>
    <col min="541" max="541" width="15.28515625" customWidth="1"/>
    <col min="542" max="542" width="12.7109375" customWidth="1"/>
    <col min="543" max="543" width="13.5703125" customWidth="1"/>
    <col min="544" max="544" width="12.7109375" customWidth="1"/>
    <col min="545" max="545" width="14" customWidth="1"/>
    <col min="770" max="775" width="3.28515625" customWidth="1"/>
    <col min="776" max="778" width="3.140625" customWidth="1"/>
    <col min="779" max="779" width="9.5703125" customWidth="1"/>
    <col min="780" max="782" width="6.85546875" customWidth="1"/>
    <col min="783" max="783" width="4" customWidth="1"/>
    <col min="784" max="784" width="3.7109375" customWidth="1"/>
    <col min="785" max="785" width="7.42578125" customWidth="1"/>
    <col min="786" max="786" width="22.140625" customWidth="1"/>
    <col min="787" max="787" width="6.85546875" customWidth="1"/>
    <col min="788" max="790" width="4.28515625" customWidth="1"/>
    <col min="791" max="793" width="13.5703125" customWidth="1"/>
    <col min="796" max="796" width="14.42578125" customWidth="1"/>
    <col min="797" max="797" width="15.28515625" customWidth="1"/>
    <col min="798" max="798" width="12.7109375" customWidth="1"/>
    <col min="799" max="799" width="13.5703125" customWidth="1"/>
    <col min="800" max="800" width="12.7109375" customWidth="1"/>
    <col min="801" max="801" width="14" customWidth="1"/>
    <col min="1026" max="1031" width="3.28515625" customWidth="1"/>
    <col min="1032" max="1034" width="3.140625" customWidth="1"/>
    <col min="1035" max="1035" width="9.5703125" customWidth="1"/>
    <col min="1036" max="1038" width="6.85546875" customWidth="1"/>
    <col min="1039" max="1039" width="4" customWidth="1"/>
    <col min="1040" max="1040" width="3.7109375" customWidth="1"/>
    <col min="1041" max="1041" width="7.42578125" customWidth="1"/>
    <col min="1042" max="1042" width="22.140625" customWidth="1"/>
    <col min="1043" max="1043" width="6.85546875" customWidth="1"/>
    <col min="1044" max="1046" width="4.28515625" customWidth="1"/>
    <col min="1047" max="1049" width="13.5703125" customWidth="1"/>
    <col min="1052" max="1052" width="14.42578125" customWidth="1"/>
    <col min="1053" max="1053" width="15.28515625" customWidth="1"/>
    <col min="1054" max="1054" width="12.7109375" customWidth="1"/>
    <col min="1055" max="1055" width="13.5703125" customWidth="1"/>
    <col min="1056" max="1056" width="12.7109375" customWidth="1"/>
    <col min="1057" max="1057" width="14" customWidth="1"/>
    <col min="1282" max="1287" width="3.28515625" customWidth="1"/>
    <col min="1288" max="1290" width="3.140625" customWidth="1"/>
    <col min="1291" max="1291" width="9.5703125" customWidth="1"/>
    <col min="1292" max="1294" width="6.85546875" customWidth="1"/>
    <col min="1295" max="1295" width="4" customWidth="1"/>
    <col min="1296" max="1296" width="3.7109375" customWidth="1"/>
    <col min="1297" max="1297" width="7.42578125" customWidth="1"/>
    <col min="1298" max="1298" width="22.140625" customWidth="1"/>
    <col min="1299" max="1299" width="6.85546875" customWidth="1"/>
    <col min="1300" max="1302" width="4.28515625" customWidth="1"/>
    <col min="1303" max="1305" width="13.5703125" customWidth="1"/>
    <col min="1308" max="1308" width="14.42578125" customWidth="1"/>
    <col min="1309" max="1309" width="15.28515625" customWidth="1"/>
    <col min="1310" max="1310" width="12.7109375" customWidth="1"/>
    <col min="1311" max="1311" width="13.5703125" customWidth="1"/>
    <col min="1312" max="1312" width="12.7109375" customWidth="1"/>
    <col min="1313" max="1313" width="14" customWidth="1"/>
    <col min="1538" max="1543" width="3.28515625" customWidth="1"/>
    <col min="1544" max="1546" width="3.140625" customWidth="1"/>
    <col min="1547" max="1547" width="9.5703125" customWidth="1"/>
    <col min="1548" max="1550" width="6.85546875" customWidth="1"/>
    <col min="1551" max="1551" width="4" customWidth="1"/>
    <col min="1552" max="1552" width="3.7109375" customWidth="1"/>
    <col min="1553" max="1553" width="7.42578125" customWidth="1"/>
    <col min="1554" max="1554" width="22.140625" customWidth="1"/>
    <col min="1555" max="1555" width="6.85546875" customWidth="1"/>
    <col min="1556" max="1558" width="4.28515625" customWidth="1"/>
    <col min="1559" max="1561" width="13.5703125" customWidth="1"/>
    <col min="1564" max="1564" width="14.42578125" customWidth="1"/>
    <col min="1565" max="1565" width="15.28515625" customWidth="1"/>
    <col min="1566" max="1566" width="12.7109375" customWidth="1"/>
    <col min="1567" max="1567" width="13.5703125" customWidth="1"/>
    <col min="1568" max="1568" width="12.7109375" customWidth="1"/>
    <col min="1569" max="1569" width="14" customWidth="1"/>
    <col min="1794" max="1799" width="3.28515625" customWidth="1"/>
    <col min="1800" max="1802" width="3.140625" customWidth="1"/>
    <col min="1803" max="1803" width="9.5703125" customWidth="1"/>
    <col min="1804" max="1806" width="6.85546875" customWidth="1"/>
    <col min="1807" max="1807" width="4" customWidth="1"/>
    <col min="1808" max="1808" width="3.7109375" customWidth="1"/>
    <col min="1809" max="1809" width="7.42578125" customWidth="1"/>
    <col min="1810" max="1810" width="22.140625" customWidth="1"/>
    <col min="1811" max="1811" width="6.85546875" customWidth="1"/>
    <col min="1812" max="1814" width="4.28515625" customWidth="1"/>
    <col min="1815" max="1817" width="13.5703125" customWidth="1"/>
    <col min="1820" max="1820" width="14.42578125" customWidth="1"/>
    <col min="1821" max="1821" width="15.28515625" customWidth="1"/>
    <col min="1822" max="1822" width="12.7109375" customWidth="1"/>
    <col min="1823" max="1823" width="13.5703125" customWidth="1"/>
    <col min="1824" max="1824" width="12.7109375" customWidth="1"/>
    <col min="1825" max="1825" width="14" customWidth="1"/>
    <col min="2050" max="2055" width="3.28515625" customWidth="1"/>
    <col min="2056" max="2058" width="3.140625" customWidth="1"/>
    <col min="2059" max="2059" width="9.5703125" customWidth="1"/>
    <col min="2060" max="2062" width="6.85546875" customWidth="1"/>
    <col min="2063" max="2063" width="4" customWidth="1"/>
    <col min="2064" max="2064" width="3.7109375" customWidth="1"/>
    <col min="2065" max="2065" width="7.42578125" customWidth="1"/>
    <col min="2066" max="2066" width="22.140625" customWidth="1"/>
    <col min="2067" max="2067" width="6.85546875" customWidth="1"/>
    <col min="2068" max="2070" width="4.28515625" customWidth="1"/>
    <col min="2071" max="2073" width="13.5703125" customWidth="1"/>
    <col min="2076" max="2076" width="14.42578125" customWidth="1"/>
    <col min="2077" max="2077" width="15.28515625" customWidth="1"/>
    <col min="2078" max="2078" width="12.7109375" customWidth="1"/>
    <col min="2079" max="2079" width="13.5703125" customWidth="1"/>
    <col min="2080" max="2080" width="12.7109375" customWidth="1"/>
    <col min="2081" max="2081" width="14" customWidth="1"/>
    <col min="2306" max="2311" width="3.28515625" customWidth="1"/>
    <col min="2312" max="2314" width="3.140625" customWidth="1"/>
    <col min="2315" max="2315" width="9.5703125" customWidth="1"/>
    <col min="2316" max="2318" width="6.85546875" customWidth="1"/>
    <col min="2319" max="2319" width="4" customWidth="1"/>
    <col min="2320" max="2320" width="3.7109375" customWidth="1"/>
    <col min="2321" max="2321" width="7.42578125" customWidth="1"/>
    <col min="2322" max="2322" width="22.140625" customWidth="1"/>
    <col min="2323" max="2323" width="6.85546875" customWidth="1"/>
    <col min="2324" max="2326" width="4.28515625" customWidth="1"/>
    <col min="2327" max="2329" width="13.5703125" customWidth="1"/>
    <col min="2332" max="2332" width="14.42578125" customWidth="1"/>
    <col min="2333" max="2333" width="15.28515625" customWidth="1"/>
    <col min="2334" max="2334" width="12.7109375" customWidth="1"/>
    <col min="2335" max="2335" width="13.5703125" customWidth="1"/>
    <col min="2336" max="2336" width="12.7109375" customWidth="1"/>
    <col min="2337" max="2337" width="14" customWidth="1"/>
    <col min="2562" max="2567" width="3.28515625" customWidth="1"/>
    <col min="2568" max="2570" width="3.140625" customWidth="1"/>
    <col min="2571" max="2571" width="9.5703125" customWidth="1"/>
    <col min="2572" max="2574" width="6.85546875" customWidth="1"/>
    <col min="2575" max="2575" width="4" customWidth="1"/>
    <col min="2576" max="2576" width="3.7109375" customWidth="1"/>
    <col min="2577" max="2577" width="7.42578125" customWidth="1"/>
    <col min="2578" max="2578" width="22.140625" customWidth="1"/>
    <col min="2579" max="2579" width="6.85546875" customWidth="1"/>
    <col min="2580" max="2582" width="4.28515625" customWidth="1"/>
    <col min="2583" max="2585" width="13.5703125" customWidth="1"/>
    <col min="2588" max="2588" width="14.42578125" customWidth="1"/>
    <col min="2589" max="2589" width="15.28515625" customWidth="1"/>
    <col min="2590" max="2590" width="12.7109375" customWidth="1"/>
    <col min="2591" max="2591" width="13.5703125" customWidth="1"/>
    <col min="2592" max="2592" width="12.7109375" customWidth="1"/>
    <col min="2593" max="2593" width="14" customWidth="1"/>
    <col min="2818" max="2823" width="3.28515625" customWidth="1"/>
    <col min="2824" max="2826" width="3.140625" customWidth="1"/>
    <col min="2827" max="2827" width="9.5703125" customWidth="1"/>
    <col min="2828" max="2830" width="6.85546875" customWidth="1"/>
    <col min="2831" max="2831" width="4" customWidth="1"/>
    <col min="2832" max="2832" width="3.7109375" customWidth="1"/>
    <col min="2833" max="2833" width="7.42578125" customWidth="1"/>
    <col min="2834" max="2834" width="22.140625" customWidth="1"/>
    <col min="2835" max="2835" width="6.85546875" customWidth="1"/>
    <col min="2836" max="2838" width="4.28515625" customWidth="1"/>
    <col min="2839" max="2841" width="13.5703125" customWidth="1"/>
    <col min="2844" max="2844" width="14.42578125" customWidth="1"/>
    <col min="2845" max="2845" width="15.28515625" customWidth="1"/>
    <col min="2846" max="2846" width="12.7109375" customWidth="1"/>
    <col min="2847" max="2847" width="13.5703125" customWidth="1"/>
    <col min="2848" max="2848" width="12.7109375" customWidth="1"/>
    <col min="2849" max="2849" width="14" customWidth="1"/>
    <col min="3074" max="3079" width="3.28515625" customWidth="1"/>
    <col min="3080" max="3082" width="3.140625" customWidth="1"/>
    <col min="3083" max="3083" width="9.5703125" customWidth="1"/>
    <col min="3084" max="3086" width="6.85546875" customWidth="1"/>
    <col min="3087" max="3087" width="4" customWidth="1"/>
    <col min="3088" max="3088" width="3.7109375" customWidth="1"/>
    <col min="3089" max="3089" width="7.42578125" customWidth="1"/>
    <col min="3090" max="3090" width="22.140625" customWidth="1"/>
    <col min="3091" max="3091" width="6.85546875" customWidth="1"/>
    <col min="3092" max="3094" width="4.28515625" customWidth="1"/>
    <col min="3095" max="3097" width="13.5703125" customWidth="1"/>
    <col min="3100" max="3100" width="14.42578125" customWidth="1"/>
    <col min="3101" max="3101" width="15.28515625" customWidth="1"/>
    <col min="3102" max="3102" width="12.7109375" customWidth="1"/>
    <col min="3103" max="3103" width="13.5703125" customWidth="1"/>
    <col min="3104" max="3104" width="12.7109375" customWidth="1"/>
    <col min="3105" max="3105" width="14" customWidth="1"/>
    <col min="3330" max="3335" width="3.28515625" customWidth="1"/>
    <col min="3336" max="3338" width="3.140625" customWidth="1"/>
    <col min="3339" max="3339" width="9.5703125" customWidth="1"/>
    <col min="3340" max="3342" width="6.85546875" customWidth="1"/>
    <col min="3343" max="3343" width="4" customWidth="1"/>
    <col min="3344" max="3344" width="3.7109375" customWidth="1"/>
    <col min="3345" max="3345" width="7.42578125" customWidth="1"/>
    <col min="3346" max="3346" width="22.140625" customWidth="1"/>
    <col min="3347" max="3347" width="6.85546875" customWidth="1"/>
    <col min="3348" max="3350" width="4.28515625" customWidth="1"/>
    <col min="3351" max="3353" width="13.5703125" customWidth="1"/>
    <col min="3356" max="3356" width="14.42578125" customWidth="1"/>
    <col min="3357" max="3357" width="15.28515625" customWidth="1"/>
    <col min="3358" max="3358" width="12.7109375" customWidth="1"/>
    <col min="3359" max="3359" width="13.5703125" customWidth="1"/>
    <col min="3360" max="3360" width="12.7109375" customWidth="1"/>
    <col min="3361" max="3361" width="14" customWidth="1"/>
    <col min="3586" max="3591" width="3.28515625" customWidth="1"/>
    <col min="3592" max="3594" width="3.140625" customWidth="1"/>
    <col min="3595" max="3595" width="9.5703125" customWidth="1"/>
    <col min="3596" max="3598" width="6.85546875" customWidth="1"/>
    <col min="3599" max="3599" width="4" customWidth="1"/>
    <col min="3600" max="3600" width="3.7109375" customWidth="1"/>
    <col min="3601" max="3601" width="7.42578125" customWidth="1"/>
    <col min="3602" max="3602" width="22.140625" customWidth="1"/>
    <col min="3603" max="3603" width="6.85546875" customWidth="1"/>
    <col min="3604" max="3606" width="4.28515625" customWidth="1"/>
    <col min="3607" max="3609" width="13.5703125" customWidth="1"/>
    <col min="3612" max="3612" width="14.42578125" customWidth="1"/>
    <col min="3613" max="3613" width="15.28515625" customWidth="1"/>
    <col min="3614" max="3614" width="12.7109375" customWidth="1"/>
    <col min="3615" max="3615" width="13.5703125" customWidth="1"/>
    <col min="3616" max="3616" width="12.7109375" customWidth="1"/>
    <col min="3617" max="3617" width="14" customWidth="1"/>
    <col min="3842" max="3847" width="3.28515625" customWidth="1"/>
    <col min="3848" max="3850" width="3.140625" customWidth="1"/>
    <col min="3851" max="3851" width="9.5703125" customWidth="1"/>
    <col min="3852" max="3854" width="6.85546875" customWidth="1"/>
    <col min="3855" max="3855" width="4" customWidth="1"/>
    <col min="3856" max="3856" width="3.7109375" customWidth="1"/>
    <col min="3857" max="3857" width="7.42578125" customWidth="1"/>
    <col min="3858" max="3858" width="22.140625" customWidth="1"/>
    <col min="3859" max="3859" width="6.85546875" customWidth="1"/>
    <col min="3860" max="3862" width="4.28515625" customWidth="1"/>
    <col min="3863" max="3865" width="13.5703125" customWidth="1"/>
    <col min="3868" max="3868" width="14.42578125" customWidth="1"/>
    <col min="3869" max="3869" width="15.28515625" customWidth="1"/>
    <col min="3870" max="3870" width="12.7109375" customWidth="1"/>
    <col min="3871" max="3871" width="13.5703125" customWidth="1"/>
    <col min="3872" max="3872" width="12.7109375" customWidth="1"/>
    <col min="3873" max="3873" width="14" customWidth="1"/>
    <col min="4098" max="4103" width="3.28515625" customWidth="1"/>
    <col min="4104" max="4106" width="3.140625" customWidth="1"/>
    <col min="4107" max="4107" width="9.5703125" customWidth="1"/>
    <col min="4108" max="4110" width="6.85546875" customWidth="1"/>
    <col min="4111" max="4111" width="4" customWidth="1"/>
    <col min="4112" max="4112" width="3.7109375" customWidth="1"/>
    <col min="4113" max="4113" width="7.42578125" customWidth="1"/>
    <col min="4114" max="4114" width="22.140625" customWidth="1"/>
    <col min="4115" max="4115" width="6.85546875" customWidth="1"/>
    <col min="4116" max="4118" width="4.28515625" customWidth="1"/>
    <col min="4119" max="4121" width="13.5703125" customWidth="1"/>
    <col min="4124" max="4124" width="14.42578125" customWidth="1"/>
    <col min="4125" max="4125" width="15.28515625" customWidth="1"/>
    <col min="4126" max="4126" width="12.7109375" customWidth="1"/>
    <col min="4127" max="4127" width="13.5703125" customWidth="1"/>
    <col min="4128" max="4128" width="12.7109375" customWidth="1"/>
    <col min="4129" max="4129" width="14" customWidth="1"/>
    <col min="4354" max="4359" width="3.28515625" customWidth="1"/>
    <col min="4360" max="4362" width="3.140625" customWidth="1"/>
    <col min="4363" max="4363" width="9.5703125" customWidth="1"/>
    <col min="4364" max="4366" width="6.85546875" customWidth="1"/>
    <col min="4367" max="4367" width="4" customWidth="1"/>
    <col min="4368" max="4368" width="3.7109375" customWidth="1"/>
    <col min="4369" max="4369" width="7.42578125" customWidth="1"/>
    <col min="4370" max="4370" width="22.140625" customWidth="1"/>
    <col min="4371" max="4371" width="6.85546875" customWidth="1"/>
    <col min="4372" max="4374" width="4.28515625" customWidth="1"/>
    <col min="4375" max="4377" width="13.5703125" customWidth="1"/>
    <col min="4380" max="4380" width="14.42578125" customWidth="1"/>
    <col min="4381" max="4381" width="15.28515625" customWidth="1"/>
    <col min="4382" max="4382" width="12.7109375" customWidth="1"/>
    <col min="4383" max="4383" width="13.5703125" customWidth="1"/>
    <col min="4384" max="4384" width="12.7109375" customWidth="1"/>
    <col min="4385" max="4385" width="14" customWidth="1"/>
    <col min="4610" max="4615" width="3.28515625" customWidth="1"/>
    <col min="4616" max="4618" width="3.140625" customWidth="1"/>
    <col min="4619" max="4619" width="9.5703125" customWidth="1"/>
    <col min="4620" max="4622" width="6.85546875" customWidth="1"/>
    <col min="4623" max="4623" width="4" customWidth="1"/>
    <col min="4624" max="4624" width="3.7109375" customWidth="1"/>
    <col min="4625" max="4625" width="7.42578125" customWidth="1"/>
    <col min="4626" max="4626" width="22.140625" customWidth="1"/>
    <col min="4627" max="4627" width="6.85546875" customWidth="1"/>
    <col min="4628" max="4630" width="4.28515625" customWidth="1"/>
    <col min="4631" max="4633" width="13.5703125" customWidth="1"/>
    <col min="4636" max="4636" width="14.42578125" customWidth="1"/>
    <col min="4637" max="4637" width="15.28515625" customWidth="1"/>
    <col min="4638" max="4638" width="12.7109375" customWidth="1"/>
    <col min="4639" max="4639" width="13.5703125" customWidth="1"/>
    <col min="4640" max="4640" width="12.7109375" customWidth="1"/>
    <col min="4641" max="4641" width="14" customWidth="1"/>
    <col min="4866" max="4871" width="3.28515625" customWidth="1"/>
    <col min="4872" max="4874" width="3.140625" customWidth="1"/>
    <col min="4875" max="4875" width="9.5703125" customWidth="1"/>
    <col min="4876" max="4878" width="6.85546875" customWidth="1"/>
    <col min="4879" max="4879" width="4" customWidth="1"/>
    <col min="4880" max="4880" width="3.7109375" customWidth="1"/>
    <col min="4881" max="4881" width="7.42578125" customWidth="1"/>
    <col min="4882" max="4882" width="22.140625" customWidth="1"/>
    <col min="4883" max="4883" width="6.85546875" customWidth="1"/>
    <col min="4884" max="4886" width="4.28515625" customWidth="1"/>
    <col min="4887" max="4889" width="13.5703125" customWidth="1"/>
    <col min="4892" max="4892" width="14.42578125" customWidth="1"/>
    <col min="4893" max="4893" width="15.28515625" customWidth="1"/>
    <col min="4894" max="4894" width="12.7109375" customWidth="1"/>
    <col min="4895" max="4895" width="13.5703125" customWidth="1"/>
    <col min="4896" max="4896" width="12.7109375" customWidth="1"/>
    <col min="4897" max="4897" width="14" customWidth="1"/>
    <col min="5122" max="5127" width="3.28515625" customWidth="1"/>
    <col min="5128" max="5130" width="3.140625" customWidth="1"/>
    <col min="5131" max="5131" width="9.5703125" customWidth="1"/>
    <col min="5132" max="5134" width="6.85546875" customWidth="1"/>
    <col min="5135" max="5135" width="4" customWidth="1"/>
    <col min="5136" max="5136" width="3.7109375" customWidth="1"/>
    <col min="5137" max="5137" width="7.42578125" customWidth="1"/>
    <col min="5138" max="5138" width="22.140625" customWidth="1"/>
    <col min="5139" max="5139" width="6.85546875" customWidth="1"/>
    <col min="5140" max="5142" width="4.28515625" customWidth="1"/>
    <col min="5143" max="5145" width="13.5703125" customWidth="1"/>
    <col min="5148" max="5148" width="14.42578125" customWidth="1"/>
    <col min="5149" max="5149" width="15.28515625" customWidth="1"/>
    <col min="5150" max="5150" width="12.7109375" customWidth="1"/>
    <col min="5151" max="5151" width="13.5703125" customWidth="1"/>
    <col min="5152" max="5152" width="12.7109375" customWidth="1"/>
    <col min="5153" max="5153" width="14" customWidth="1"/>
    <col min="5378" max="5383" width="3.28515625" customWidth="1"/>
    <col min="5384" max="5386" width="3.140625" customWidth="1"/>
    <col min="5387" max="5387" width="9.5703125" customWidth="1"/>
    <col min="5388" max="5390" width="6.85546875" customWidth="1"/>
    <col min="5391" max="5391" width="4" customWidth="1"/>
    <col min="5392" max="5392" width="3.7109375" customWidth="1"/>
    <col min="5393" max="5393" width="7.42578125" customWidth="1"/>
    <col min="5394" max="5394" width="22.140625" customWidth="1"/>
    <col min="5395" max="5395" width="6.85546875" customWidth="1"/>
    <col min="5396" max="5398" width="4.28515625" customWidth="1"/>
    <col min="5399" max="5401" width="13.5703125" customWidth="1"/>
    <col min="5404" max="5404" width="14.42578125" customWidth="1"/>
    <col min="5405" max="5405" width="15.28515625" customWidth="1"/>
    <col min="5406" max="5406" width="12.7109375" customWidth="1"/>
    <col min="5407" max="5407" width="13.5703125" customWidth="1"/>
    <col min="5408" max="5408" width="12.7109375" customWidth="1"/>
    <col min="5409" max="5409" width="14" customWidth="1"/>
    <col min="5634" max="5639" width="3.28515625" customWidth="1"/>
    <col min="5640" max="5642" width="3.140625" customWidth="1"/>
    <col min="5643" max="5643" width="9.5703125" customWidth="1"/>
    <col min="5644" max="5646" width="6.85546875" customWidth="1"/>
    <col min="5647" max="5647" width="4" customWidth="1"/>
    <col min="5648" max="5648" width="3.7109375" customWidth="1"/>
    <col min="5649" max="5649" width="7.42578125" customWidth="1"/>
    <col min="5650" max="5650" width="22.140625" customWidth="1"/>
    <col min="5651" max="5651" width="6.85546875" customWidth="1"/>
    <col min="5652" max="5654" width="4.28515625" customWidth="1"/>
    <col min="5655" max="5657" width="13.5703125" customWidth="1"/>
    <col min="5660" max="5660" width="14.42578125" customWidth="1"/>
    <col min="5661" max="5661" width="15.28515625" customWidth="1"/>
    <col min="5662" max="5662" width="12.7109375" customWidth="1"/>
    <col min="5663" max="5663" width="13.5703125" customWidth="1"/>
    <col min="5664" max="5664" width="12.7109375" customWidth="1"/>
    <col min="5665" max="5665" width="14" customWidth="1"/>
    <col min="5890" max="5895" width="3.28515625" customWidth="1"/>
    <col min="5896" max="5898" width="3.140625" customWidth="1"/>
    <col min="5899" max="5899" width="9.5703125" customWidth="1"/>
    <col min="5900" max="5902" width="6.85546875" customWidth="1"/>
    <col min="5903" max="5903" width="4" customWidth="1"/>
    <col min="5904" max="5904" width="3.7109375" customWidth="1"/>
    <col min="5905" max="5905" width="7.42578125" customWidth="1"/>
    <col min="5906" max="5906" width="22.140625" customWidth="1"/>
    <col min="5907" max="5907" width="6.85546875" customWidth="1"/>
    <col min="5908" max="5910" width="4.28515625" customWidth="1"/>
    <col min="5911" max="5913" width="13.5703125" customWidth="1"/>
    <col min="5916" max="5916" width="14.42578125" customWidth="1"/>
    <col min="5917" max="5917" width="15.28515625" customWidth="1"/>
    <col min="5918" max="5918" width="12.7109375" customWidth="1"/>
    <col min="5919" max="5919" width="13.5703125" customWidth="1"/>
    <col min="5920" max="5920" width="12.7109375" customWidth="1"/>
    <col min="5921" max="5921" width="14" customWidth="1"/>
    <col min="6146" max="6151" width="3.28515625" customWidth="1"/>
    <col min="6152" max="6154" width="3.140625" customWidth="1"/>
    <col min="6155" max="6155" width="9.5703125" customWidth="1"/>
    <col min="6156" max="6158" width="6.85546875" customWidth="1"/>
    <col min="6159" max="6159" width="4" customWidth="1"/>
    <col min="6160" max="6160" width="3.7109375" customWidth="1"/>
    <col min="6161" max="6161" width="7.42578125" customWidth="1"/>
    <col min="6162" max="6162" width="22.140625" customWidth="1"/>
    <col min="6163" max="6163" width="6.85546875" customWidth="1"/>
    <col min="6164" max="6166" width="4.28515625" customWidth="1"/>
    <col min="6167" max="6169" width="13.5703125" customWidth="1"/>
    <col min="6172" max="6172" width="14.42578125" customWidth="1"/>
    <col min="6173" max="6173" width="15.28515625" customWidth="1"/>
    <col min="6174" max="6174" width="12.7109375" customWidth="1"/>
    <col min="6175" max="6175" width="13.5703125" customWidth="1"/>
    <col min="6176" max="6176" width="12.7109375" customWidth="1"/>
    <col min="6177" max="6177" width="14" customWidth="1"/>
    <col min="6402" max="6407" width="3.28515625" customWidth="1"/>
    <col min="6408" max="6410" width="3.140625" customWidth="1"/>
    <col min="6411" max="6411" width="9.5703125" customWidth="1"/>
    <col min="6412" max="6414" width="6.85546875" customWidth="1"/>
    <col min="6415" max="6415" width="4" customWidth="1"/>
    <col min="6416" max="6416" width="3.7109375" customWidth="1"/>
    <col min="6417" max="6417" width="7.42578125" customWidth="1"/>
    <col min="6418" max="6418" width="22.140625" customWidth="1"/>
    <col min="6419" max="6419" width="6.85546875" customWidth="1"/>
    <col min="6420" max="6422" width="4.28515625" customWidth="1"/>
    <col min="6423" max="6425" width="13.5703125" customWidth="1"/>
    <col min="6428" max="6428" width="14.42578125" customWidth="1"/>
    <col min="6429" max="6429" width="15.28515625" customWidth="1"/>
    <col min="6430" max="6430" width="12.7109375" customWidth="1"/>
    <col min="6431" max="6431" width="13.5703125" customWidth="1"/>
    <col min="6432" max="6432" width="12.7109375" customWidth="1"/>
    <col min="6433" max="6433" width="14" customWidth="1"/>
    <col min="6658" max="6663" width="3.28515625" customWidth="1"/>
    <col min="6664" max="6666" width="3.140625" customWidth="1"/>
    <col min="6667" max="6667" width="9.5703125" customWidth="1"/>
    <col min="6668" max="6670" width="6.85546875" customWidth="1"/>
    <col min="6671" max="6671" width="4" customWidth="1"/>
    <col min="6672" max="6672" width="3.7109375" customWidth="1"/>
    <col min="6673" max="6673" width="7.42578125" customWidth="1"/>
    <col min="6674" max="6674" width="22.140625" customWidth="1"/>
    <col min="6675" max="6675" width="6.85546875" customWidth="1"/>
    <col min="6676" max="6678" width="4.28515625" customWidth="1"/>
    <col min="6679" max="6681" width="13.5703125" customWidth="1"/>
    <col min="6684" max="6684" width="14.42578125" customWidth="1"/>
    <col min="6685" max="6685" width="15.28515625" customWidth="1"/>
    <col min="6686" max="6686" width="12.7109375" customWidth="1"/>
    <col min="6687" max="6687" width="13.5703125" customWidth="1"/>
    <col min="6688" max="6688" width="12.7109375" customWidth="1"/>
    <col min="6689" max="6689" width="14" customWidth="1"/>
    <col min="6914" max="6919" width="3.28515625" customWidth="1"/>
    <col min="6920" max="6922" width="3.140625" customWidth="1"/>
    <col min="6923" max="6923" width="9.5703125" customWidth="1"/>
    <col min="6924" max="6926" width="6.85546875" customWidth="1"/>
    <col min="6927" max="6927" width="4" customWidth="1"/>
    <col min="6928" max="6928" width="3.7109375" customWidth="1"/>
    <col min="6929" max="6929" width="7.42578125" customWidth="1"/>
    <col min="6930" max="6930" width="22.140625" customWidth="1"/>
    <col min="6931" max="6931" width="6.85546875" customWidth="1"/>
    <col min="6932" max="6934" width="4.28515625" customWidth="1"/>
    <col min="6935" max="6937" width="13.5703125" customWidth="1"/>
    <col min="6940" max="6940" width="14.42578125" customWidth="1"/>
    <col min="6941" max="6941" width="15.28515625" customWidth="1"/>
    <col min="6942" max="6942" width="12.7109375" customWidth="1"/>
    <col min="6943" max="6943" width="13.5703125" customWidth="1"/>
    <col min="6944" max="6944" width="12.7109375" customWidth="1"/>
    <col min="6945" max="6945" width="14" customWidth="1"/>
    <col min="7170" max="7175" width="3.28515625" customWidth="1"/>
    <col min="7176" max="7178" width="3.140625" customWidth="1"/>
    <col min="7179" max="7179" width="9.5703125" customWidth="1"/>
    <col min="7180" max="7182" width="6.85546875" customWidth="1"/>
    <col min="7183" max="7183" width="4" customWidth="1"/>
    <col min="7184" max="7184" width="3.7109375" customWidth="1"/>
    <col min="7185" max="7185" width="7.42578125" customWidth="1"/>
    <col min="7186" max="7186" width="22.140625" customWidth="1"/>
    <col min="7187" max="7187" width="6.85546875" customWidth="1"/>
    <col min="7188" max="7190" width="4.28515625" customWidth="1"/>
    <col min="7191" max="7193" width="13.5703125" customWidth="1"/>
    <col min="7196" max="7196" width="14.42578125" customWidth="1"/>
    <col min="7197" max="7197" width="15.28515625" customWidth="1"/>
    <col min="7198" max="7198" width="12.7109375" customWidth="1"/>
    <col min="7199" max="7199" width="13.5703125" customWidth="1"/>
    <col min="7200" max="7200" width="12.7109375" customWidth="1"/>
    <col min="7201" max="7201" width="14" customWidth="1"/>
    <col min="7426" max="7431" width="3.28515625" customWidth="1"/>
    <col min="7432" max="7434" width="3.140625" customWidth="1"/>
    <col min="7435" max="7435" width="9.5703125" customWidth="1"/>
    <col min="7436" max="7438" width="6.85546875" customWidth="1"/>
    <col min="7439" max="7439" width="4" customWidth="1"/>
    <col min="7440" max="7440" width="3.7109375" customWidth="1"/>
    <col min="7441" max="7441" width="7.42578125" customWidth="1"/>
    <col min="7442" max="7442" width="22.140625" customWidth="1"/>
    <col min="7443" max="7443" width="6.85546875" customWidth="1"/>
    <col min="7444" max="7446" width="4.28515625" customWidth="1"/>
    <col min="7447" max="7449" width="13.5703125" customWidth="1"/>
    <col min="7452" max="7452" width="14.42578125" customWidth="1"/>
    <col min="7453" max="7453" width="15.28515625" customWidth="1"/>
    <col min="7454" max="7454" width="12.7109375" customWidth="1"/>
    <col min="7455" max="7455" width="13.5703125" customWidth="1"/>
    <col min="7456" max="7456" width="12.7109375" customWidth="1"/>
    <col min="7457" max="7457" width="14" customWidth="1"/>
    <col min="7682" max="7687" width="3.28515625" customWidth="1"/>
    <col min="7688" max="7690" width="3.140625" customWidth="1"/>
    <col min="7691" max="7691" width="9.5703125" customWidth="1"/>
    <col min="7692" max="7694" width="6.85546875" customWidth="1"/>
    <col min="7695" max="7695" width="4" customWidth="1"/>
    <col min="7696" max="7696" width="3.7109375" customWidth="1"/>
    <col min="7697" max="7697" width="7.42578125" customWidth="1"/>
    <col min="7698" max="7698" width="22.140625" customWidth="1"/>
    <col min="7699" max="7699" width="6.85546875" customWidth="1"/>
    <col min="7700" max="7702" width="4.28515625" customWidth="1"/>
    <col min="7703" max="7705" width="13.5703125" customWidth="1"/>
    <col min="7708" max="7708" width="14.42578125" customWidth="1"/>
    <col min="7709" max="7709" width="15.28515625" customWidth="1"/>
    <col min="7710" max="7710" width="12.7109375" customWidth="1"/>
    <col min="7711" max="7711" width="13.5703125" customWidth="1"/>
    <col min="7712" max="7712" width="12.7109375" customWidth="1"/>
    <col min="7713" max="7713" width="14" customWidth="1"/>
    <col min="7938" max="7943" width="3.28515625" customWidth="1"/>
    <col min="7944" max="7946" width="3.140625" customWidth="1"/>
    <col min="7947" max="7947" width="9.5703125" customWidth="1"/>
    <col min="7948" max="7950" width="6.85546875" customWidth="1"/>
    <col min="7951" max="7951" width="4" customWidth="1"/>
    <col min="7952" max="7952" width="3.7109375" customWidth="1"/>
    <col min="7953" max="7953" width="7.42578125" customWidth="1"/>
    <col min="7954" max="7954" width="22.140625" customWidth="1"/>
    <col min="7955" max="7955" width="6.85546875" customWidth="1"/>
    <col min="7956" max="7958" width="4.28515625" customWidth="1"/>
    <col min="7959" max="7961" width="13.5703125" customWidth="1"/>
    <col min="7964" max="7964" width="14.42578125" customWidth="1"/>
    <col min="7965" max="7965" width="15.28515625" customWidth="1"/>
    <col min="7966" max="7966" width="12.7109375" customWidth="1"/>
    <col min="7967" max="7967" width="13.5703125" customWidth="1"/>
    <col min="7968" max="7968" width="12.7109375" customWidth="1"/>
    <col min="7969" max="7969" width="14" customWidth="1"/>
    <col min="8194" max="8199" width="3.28515625" customWidth="1"/>
    <col min="8200" max="8202" width="3.140625" customWidth="1"/>
    <col min="8203" max="8203" width="9.5703125" customWidth="1"/>
    <col min="8204" max="8206" width="6.85546875" customWidth="1"/>
    <col min="8207" max="8207" width="4" customWidth="1"/>
    <col min="8208" max="8208" width="3.7109375" customWidth="1"/>
    <col min="8209" max="8209" width="7.42578125" customWidth="1"/>
    <col min="8210" max="8210" width="22.140625" customWidth="1"/>
    <col min="8211" max="8211" width="6.85546875" customWidth="1"/>
    <col min="8212" max="8214" width="4.28515625" customWidth="1"/>
    <col min="8215" max="8217" width="13.5703125" customWidth="1"/>
    <col min="8220" max="8220" width="14.42578125" customWidth="1"/>
    <col min="8221" max="8221" width="15.28515625" customWidth="1"/>
    <col min="8222" max="8222" width="12.7109375" customWidth="1"/>
    <col min="8223" max="8223" width="13.5703125" customWidth="1"/>
    <col min="8224" max="8224" width="12.7109375" customWidth="1"/>
    <col min="8225" max="8225" width="14" customWidth="1"/>
    <col min="8450" max="8455" width="3.28515625" customWidth="1"/>
    <col min="8456" max="8458" width="3.140625" customWidth="1"/>
    <col min="8459" max="8459" width="9.5703125" customWidth="1"/>
    <col min="8460" max="8462" width="6.85546875" customWidth="1"/>
    <col min="8463" max="8463" width="4" customWidth="1"/>
    <col min="8464" max="8464" width="3.7109375" customWidth="1"/>
    <col min="8465" max="8465" width="7.42578125" customWidth="1"/>
    <col min="8466" max="8466" width="22.140625" customWidth="1"/>
    <col min="8467" max="8467" width="6.85546875" customWidth="1"/>
    <col min="8468" max="8470" width="4.28515625" customWidth="1"/>
    <col min="8471" max="8473" width="13.5703125" customWidth="1"/>
    <col min="8476" max="8476" width="14.42578125" customWidth="1"/>
    <col min="8477" max="8477" width="15.28515625" customWidth="1"/>
    <col min="8478" max="8478" width="12.7109375" customWidth="1"/>
    <col min="8479" max="8479" width="13.5703125" customWidth="1"/>
    <col min="8480" max="8480" width="12.7109375" customWidth="1"/>
    <col min="8481" max="8481" width="14" customWidth="1"/>
    <col min="8706" max="8711" width="3.28515625" customWidth="1"/>
    <col min="8712" max="8714" width="3.140625" customWidth="1"/>
    <col min="8715" max="8715" width="9.5703125" customWidth="1"/>
    <col min="8716" max="8718" width="6.85546875" customWidth="1"/>
    <col min="8719" max="8719" width="4" customWidth="1"/>
    <col min="8720" max="8720" width="3.7109375" customWidth="1"/>
    <col min="8721" max="8721" width="7.42578125" customWidth="1"/>
    <col min="8722" max="8722" width="22.140625" customWidth="1"/>
    <col min="8723" max="8723" width="6.85546875" customWidth="1"/>
    <col min="8724" max="8726" width="4.28515625" customWidth="1"/>
    <col min="8727" max="8729" width="13.5703125" customWidth="1"/>
    <col min="8732" max="8732" width="14.42578125" customWidth="1"/>
    <col min="8733" max="8733" width="15.28515625" customWidth="1"/>
    <col min="8734" max="8734" width="12.7109375" customWidth="1"/>
    <col min="8735" max="8735" width="13.5703125" customWidth="1"/>
    <col min="8736" max="8736" width="12.7109375" customWidth="1"/>
    <col min="8737" max="8737" width="14" customWidth="1"/>
    <col min="8962" max="8967" width="3.28515625" customWidth="1"/>
    <col min="8968" max="8970" width="3.140625" customWidth="1"/>
    <col min="8971" max="8971" width="9.5703125" customWidth="1"/>
    <col min="8972" max="8974" width="6.85546875" customWidth="1"/>
    <col min="8975" max="8975" width="4" customWidth="1"/>
    <col min="8976" max="8976" width="3.7109375" customWidth="1"/>
    <col min="8977" max="8977" width="7.42578125" customWidth="1"/>
    <col min="8978" max="8978" width="22.140625" customWidth="1"/>
    <col min="8979" max="8979" width="6.85546875" customWidth="1"/>
    <col min="8980" max="8982" width="4.28515625" customWidth="1"/>
    <col min="8983" max="8985" width="13.5703125" customWidth="1"/>
    <col min="8988" max="8988" width="14.42578125" customWidth="1"/>
    <col min="8989" max="8989" width="15.28515625" customWidth="1"/>
    <col min="8990" max="8990" width="12.7109375" customWidth="1"/>
    <col min="8991" max="8991" width="13.5703125" customWidth="1"/>
    <col min="8992" max="8992" width="12.7109375" customWidth="1"/>
    <col min="8993" max="8993" width="14" customWidth="1"/>
    <col min="9218" max="9223" width="3.28515625" customWidth="1"/>
    <col min="9224" max="9226" width="3.140625" customWidth="1"/>
    <col min="9227" max="9227" width="9.5703125" customWidth="1"/>
    <col min="9228" max="9230" width="6.85546875" customWidth="1"/>
    <col min="9231" max="9231" width="4" customWidth="1"/>
    <col min="9232" max="9232" width="3.7109375" customWidth="1"/>
    <col min="9233" max="9233" width="7.42578125" customWidth="1"/>
    <col min="9234" max="9234" width="22.140625" customWidth="1"/>
    <col min="9235" max="9235" width="6.85546875" customWidth="1"/>
    <col min="9236" max="9238" width="4.28515625" customWidth="1"/>
    <col min="9239" max="9241" width="13.5703125" customWidth="1"/>
    <col min="9244" max="9244" width="14.42578125" customWidth="1"/>
    <col min="9245" max="9245" width="15.28515625" customWidth="1"/>
    <col min="9246" max="9246" width="12.7109375" customWidth="1"/>
    <col min="9247" max="9247" width="13.5703125" customWidth="1"/>
    <col min="9248" max="9248" width="12.7109375" customWidth="1"/>
    <col min="9249" max="9249" width="14" customWidth="1"/>
    <col min="9474" max="9479" width="3.28515625" customWidth="1"/>
    <col min="9480" max="9482" width="3.140625" customWidth="1"/>
    <col min="9483" max="9483" width="9.5703125" customWidth="1"/>
    <col min="9484" max="9486" width="6.85546875" customWidth="1"/>
    <col min="9487" max="9487" width="4" customWidth="1"/>
    <col min="9488" max="9488" width="3.7109375" customWidth="1"/>
    <col min="9489" max="9489" width="7.42578125" customWidth="1"/>
    <col min="9490" max="9490" width="22.140625" customWidth="1"/>
    <col min="9491" max="9491" width="6.85546875" customWidth="1"/>
    <col min="9492" max="9494" width="4.28515625" customWidth="1"/>
    <col min="9495" max="9497" width="13.5703125" customWidth="1"/>
    <col min="9500" max="9500" width="14.42578125" customWidth="1"/>
    <col min="9501" max="9501" width="15.28515625" customWidth="1"/>
    <col min="9502" max="9502" width="12.7109375" customWidth="1"/>
    <col min="9503" max="9503" width="13.5703125" customWidth="1"/>
    <col min="9504" max="9504" width="12.7109375" customWidth="1"/>
    <col min="9505" max="9505" width="14" customWidth="1"/>
    <col min="9730" max="9735" width="3.28515625" customWidth="1"/>
    <col min="9736" max="9738" width="3.140625" customWidth="1"/>
    <col min="9739" max="9739" width="9.5703125" customWidth="1"/>
    <col min="9740" max="9742" width="6.85546875" customWidth="1"/>
    <col min="9743" max="9743" width="4" customWidth="1"/>
    <col min="9744" max="9744" width="3.7109375" customWidth="1"/>
    <col min="9745" max="9745" width="7.42578125" customWidth="1"/>
    <col min="9746" max="9746" width="22.140625" customWidth="1"/>
    <col min="9747" max="9747" width="6.85546875" customWidth="1"/>
    <col min="9748" max="9750" width="4.28515625" customWidth="1"/>
    <col min="9751" max="9753" width="13.5703125" customWidth="1"/>
    <col min="9756" max="9756" width="14.42578125" customWidth="1"/>
    <col min="9757" max="9757" width="15.28515625" customWidth="1"/>
    <col min="9758" max="9758" width="12.7109375" customWidth="1"/>
    <col min="9759" max="9759" width="13.5703125" customWidth="1"/>
    <col min="9760" max="9760" width="12.7109375" customWidth="1"/>
    <col min="9761" max="9761" width="14" customWidth="1"/>
    <col min="9986" max="9991" width="3.28515625" customWidth="1"/>
    <col min="9992" max="9994" width="3.140625" customWidth="1"/>
    <col min="9995" max="9995" width="9.5703125" customWidth="1"/>
    <col min="9996" max="9998" width="6.85546875" customWidth="1"/>
    <col min="9999" max="9999" width="4" customWidth="1"/>
    <col min="10000" max="10000" width="3.7109375" customWidth="1"/>
    <col min="10001" max="10001" width="7.42578125" customWidth="1"/>
    <col min="10002" max="10002" width="22.140625" customWidth="1"/>
    <col min="10003" max="10003" width="6.85546875" customWidth="1"/>
    <col min="10004" max="10006" width="4.28515625" customWidth="1"/>
    <col min="10007" max="10009" width="13.5703125" customWidth="1"/>
    <col min="10012" max="10012" width="14.42578125" customWidth="1"/>
    <col min="10013" max="10013" width="15.28515625" customWidth="1"/>
    <col min="10014" max="10014" width="12.7109375" customWidth="1"/>
    <col min="10015" max="10015" width="13.5703125" customWidth="1"/>
    <col min="10016" max="10016" width="12.7109375" customWidth="1"/>
    <col min="10017" max="10017" width="14" customWidth="1"/>
    <col min="10242" max="10247" width="3.28515625" customWidth="1"/>
    <col min="10248" max="10250" width="3.140625" customWidth="1"/>
    <col min="10251" max="10251" width="9.5703125" customWidth="1"/>
    <col min="10252" max="10254" width="6.85546875" customWidth="1"/>
    <col min="10255" max="10255" width="4" customWidth="1"/>
    <col min="10256" max="10256" width="3.7109375" customWidth="1"/>
    <col min="10257" max="10257" width="7.42578125" customWidth="1"/>
    <col min="10258" max="10258" width="22.140625" customWidth="1"/>
    <col min="10259" max="10259" width="6.85546875" customWidth="1"/>
    <col min="10260" max="10262" width="4.28515625" customWidth="1"/>
    <col min="10263" max="10265" width="13.5703125" customWidth="1"/>
    <col min="10268" max="10268" width="14.42578125" customWidth="1"/>
    <col min="10269" max="10269" width="15.28515625" customWidth="1"/>
    <col min="10270" max="10270" width="12.7109375" customWidth="1"/>
    <col min="10271" max="10271" width="13.5703125" customWidth="1"/>
    <col min="10272" max="10272" width="12.7109375" customWidth="1"/>
    <col min="10273" max="10273" width="14" customWidth="1"/>
    <col min="10498" max="10503" width="3.28515625" customWidth="1"/>
    <col min="10504" max="10506" width="3.140625" customWidth="1"/>
    <col min="10507" max="10507" width="9.5703125" customWidth="1"/>
    <col min="10508" max="10510" width="6.85546875" customWidth="1"/>
    <col min="10511" max="10511" width="4" customWidth="1"/>
    <col min="10512" max="10512" width="3.7109375" customWidth="1"/>
    <col min="10513" max="10513" width="7.42578125" customWidth="1"/>
    <col min="10514" max="10514" width="22.140625" customWidth="1"/>
    <col min="10515" max="10515" width="6.85546875" customWidth="1"/>
    <col min="10516" max="10518" width="4.28515625" customWidth="1"/>
    <col min="10519" max="10521" width="13.5703125" customWidth="1"/>
    <col min="10524" max="10524" width="14.42578125" customWidth="1"/>
    <col min="10525" max="10525" width="15.28515625" customWidth="1"/>
    <col min="10526" max="10526" width="12.7109375" customWidth="1"/>
    <col min="10527" max="10527" width="13.5703125" customWidth="1"/>
    <col min="10528" max="10528" width="12.7109375" customWidth="1"/>
    <col min="10529" max="10529" width="14" customWidth="1"/>
    <col min="10754" max="10759" width="3.28515625" customWidth="1"/>
    <col min="10760" max="10762" width="3.140625" customWidth="1"/>
    <col min="10763" max="10763" width="9.5703125" customWidth="1"/>
    <col min="10764" max="10766" width="6.85546875" customWidth="1"/>
    <col min="10767" max="10767" width="4" customWidth="1"/>
    <col min="10768" max="10768" width="3.7109375" customWidth="1"/>
    <col min="10769" max="10769" width="7.42578125" customWidth="1"/>
    <col min="10770" max="10770" width="22.140625" customWidth="1"/>
    <col min="10771" max="10771" width="6.85546875" customWidth="1"/>
    <col min="10772" max="10774" width="4.28515625" customWidth="1"/>
    <col min="10775" max="10777" width="13.5703125" customWidth="1"/>
    <col min="10780" max="10780" width="14.42578125" customWidth="1"/>
    <col min="10781" max="10781" width="15.28515625" customWidth="1"/>
    <col min="10782" max="10782" width="12.7109375" customWidth="1"/>
    <col min="10783" max="10783" width="13.5703125" customWidth="1"/>
    <col min="10784" max="10784" width="12.7109375" customWidth="1"/>
    <col min="10785" max="10785" width="14" customWidth="1"/>
    <col min="11010" max="11015" width="3.28515625" customWidth="1"/>
    <col min="11016" max="11018" width="3.140625" customWidth="1"/>
    <col min="11019" max="11019" width="9.5703125" customWidth="1"/>
    <col min="11020" max="11022" width="6.85546875" customWidth="1"/>
    <col min="11023" max="11023" width="4" customWidth="1"/>
    <col min="11024" max="11024" width="3.7109375" customWidth="1"/>
    <col min="11025" max="11025" width="7.42578125" customWidth="1"/>
    <col min="11026" max="11026" width="22.140625" customWidth="1"/>
    <col min="11027" max="11027" width="6.85546875" customWidth="1"/>
    <col min="11028" max="11030" width="4.28515625" customWidth="1"/>
    <col min="11031" max="11033" width="13.5703125" customWidth="1"/>
    <col min="11036" max="11036" width="14.42578125" customWidth="1"/>
    <col min="11037" max="11037" width="15.28515625" customWidth="1"/>
    <col min="11038" max="11038" width="12.7109375" customWidth="1"/>
    <col min="11039" max="11039" width="13.5703125" customWidth="1"/>
    <col min="11040" max="11040" width="12.7109375" customWidth="1"/>
    <col min="11041" max="11041" width="14" customWidth="1"/>
    <col min="11266" max="11271" width="3.28515625" customWidth="1"/>
    <col min="11272" max="11274" width="3.140625" customWidth="1"/>
    <col min="11275" max="11275" width="9.5703125" customWidth="1"/>
    <col min="11276" max="11278" width="6.85546875" customWidth="1"/>
    <col min="11279" max="11279" width="4" customWidth="1"/>
    <col min="11280" max="11280" width="3.7109375" customWidth="1"/>
    <col min="11281" max="11281" width="7.42578125" customWidth="1"/>
    <col min="11282" max="11282" width="22.140625" customWidth="1"/>
    <col min="11283" max="11283" width="6.85546875" customWidth="1"/>
    <col min="11284" max="11286" width="4.28515625" customWidth="1"/>
    <col min="11287" max="11289" width="13.5703125" customWidth="1"/>
    <col min="11292" max="11292" width="14.42578125" customWidth="1"/>
    <col min="11293" max="11293" width="15.28515625" customWidth="1"/>
    <col min="11294" max="11294" width="12.7109375" customWidth="1"/>
    <col min="11295" max="11295" width="13.5703125" customWidth="1"/>
    <col min="11296" max="11296" width="12.7109375" customWidth="1"/>
    <col min="11297" max="11297" width="14" customWidth="1"/>
    <col min="11522" max="11527" width="3.28515625" customWidth="1"/>
    <col min="11528" max="11530" width="3.140625" customWidth="1"/>
    <col min="11531" max="11531" width="9.5703125" customWidth="1"/>
    <col min="11532" max="11534" width="6.85546875" customWidth="1"/>
    <col min="11535" max="11535" width="4" customWidth="1"/>
    <col min="11536" max="11536" width="3.7109375" customWidth="1"/>
    <col min="11537" max="11537" width="7.42578125" customWidth="1"/>
    <col min="11538" max="11538" width="22.140625" customWidth="1"/>
    <col min="11539" max="11539" width="6.85546875" customWidth="1"/>
    <col min="11540" max="11542" width="4.28515625" customWidth="1"/>
    <col min="11543" max="11545" width="13.5703125" customWidth="1"/>
    <col min="11548" max="11548" width="14.42578125" customWidth="1"/>
    <col min="11549" max="11549" width="15.28515625" customWidth="1"/>
    <col min="11550" max="11550" width="12.7109375" customWidth="1"/>
    <col min="11551" max="11551" width="13.5703125" customWidth="1"/>
    <col min="11552" max="11552" width="12.7109375" customWidth="1"/>
    <col min="11553" max="11553" width="14" customWidth="1"/>
    <col min="11778" max="11783" width="3.28515625" customWidth="1"/>
    <col min="11784" max="11786" width="3.140625" customWidth="1"/>
    <col min="11787" max="11787" width="9.5703125" customWidth="1"/>
    <col min="11788" max="11790" width="6.85546875" customWidth="1"/>
    <col min="11791" max="11791" width="4" customWidth="1"/>
    <col min="11792" max="11792" width="3.7109375" customWidth="1"/>
    <col min="11793" max="11793" width="7.42578125" customWidth="1"/>
    <col min="11794" max="11794" width="22.140625" customWidth="1"/>
    <col min="11795" max="11795" width="6.85546875" customWidth="1"/>
    <col min="11796" max="11798" width="4.28515625" customWidth="1"/>
    <col min="11799" max="11801" width="13.5703125" customWidth="1"/>
    <col min="11804" max="11804" width="14.42578125" customWidth="1"/>
    <col min="11805" max="11805" width="15.28515625" customWidth="1"/>
    <col min="11806" max="11806" width="12.7109375" customWidth="1"/>
    <col min="11807" max="11807" width="13.5703125" customWidth="1"/>
    <col min="11808" max="11808" width="12.7109375" customWidth="1"/>
    <col min="11809" max="11809" width="14" customWidth="1"/>
    <col min="12034" max="12039" width="3.28515625" customWidth="1"/>
    <col min="12040" max="12042" width="3.140625" customWidth="1"/>
    <col min="12043" max="12043" width="9.5703125" customWidth="1"/>
    <col min="12044" max="12046" width="6.85546875" customWidth="1"/>
    <col min="12047" max="12047" width="4" customWidth="1"/>
    <col min="12048" max="12048" width="3.7109375" customWidth="1"/>
    <col min="12049" max="12049" width="7.42578125" customWidth="1"/>
    <col min="12050" max="12050" width="22.140625" customWidth="1"/>
    <col min="12051" max="12051" width="6.85546875" customWidth="1"/>
    <col min="12052" max="12054" width="4.28515625" customWidth="1"/>
    <col min="12055" max="12057" width="13.5703125" customWidth="1"/>
    <col min="12060" max="12060" width="14.42578125" customWidth="1"/>
    <col min="12061" max="12061" width="15.28515625" customWidth="1"/>
    <col min="12062" max="12062" width="12.7109375" customWidth="1"/>
    <col min="12063" max="12063" width="13.5703125" customWidth="1"/>
    <col min="12064" max="12064" width="12.7109375" customWidth="1"/>
    <col min="12065" max="12065" width="14" customWidth="1"/>
    <col min="12290" max="12295" width="3.28515625" customWidth="1"/>
    <col min="12296" max="12298" width="3.140625" customWidth="1"/>
    <col min="12299" max="12299" width="9.5703125" customWidth="1"/>
    <col min="12300" max="12302" width="6.85546875" customWidth="1"/>
    <col min="12303" max="12303" width="4" customWidth="1"/>
    <col min="12304" max="12304" width="3.7109375" customWidth="1"/>
    <col min="12305" max="12305" width="7.42578125" customWidth="1"/>
    <col min="12306" max="12306" width="22.140625" customWidth="1"/>
    <col min="12307" max="12307" width="6.85546875" customWidth="1"/>
    <col min="12308" max="12310" width="4.28515625" customWidth="1"/>
    <col min="12311" max="12313" width="13.5703125" customWidth="1"/>
    <col min="12316" max="12316" width="14.42578125" customWidth="1"/>
    <col min="12317" max="12317" width="15.28515625" customWidth="1"/>
    <col min="12318" max="12318" width="12.7109375" customWidth="1"/>
    <col min="12319" max="12319" width="13.5703125" customWidth="1"/>
    <col min="12320" max="12320" width="12.7109375" customWidth="1"/>
    <col min="12321" max="12321" width="14" customWidth="1"/>
    <col min="12546" max="12551" width="3.28515625" customWidth="1"/>
    <col min="12552" max="12554" width="3.140625" customWidth="1"/>
    <col min="12555" max="12555" width="9.5703125" customWidth="1"/>
    <col min="12556" max="12558" width="6.85546875" customWidth="1"/>
    <col min="12559" max="12559" width="4" customWidth="1"/>
    <col min="12560" max="12560" width="3.7109375" customWidth="1"/>
    <col min="12561" max="12561" width="7.42578125" customWidth="1"/>
    <col min="12562" max="12562" width="22.140625" customWidth="1"/>
    <col min="12563" max="12563" width="6.85546875" customWidth="1"/>
    <col min="12564" max="12566" width="4.28515625" customWidth="1"/>
    <col min="12567" max="12569" width="13.5703125" customWidth="1"/>
    <col min="12572" max="12572" width="14.42578125" customWidth="1"/>
    <col min="12573" max="12573" width="15.28515625" customWidth="1"/>
    <col min="12574" max="12574" width="12.7109375" customWidth="1"/>
    <col min="12575" max="12575" width="13.5703125" customWidth="1"/>
    <col min="12576" max="12576" width="12.7109375" customWidth="1"/>
    <col min="12577" max="12577" width="14" customWidth="1"/>
    <col min="12802" max="12807" width="3.28515625" customWidth="1"/>
    <col min="12808" max="12810" width="3.140625" customWidth="1"/>
    <col min="12811" max="12811" width="9.5703125" customWidth="1"/>
    <col min="12812" max="12814" width="6.85546875" customWidth="1"/>
    <col min="12815" max="12815" width="4" customWidth="1"/>
    <col min="12816" max="12816" width="3.7109375" customWidth="1"/>
    <col min="12817" max="12817" width="7.42578125" customWidth="1"/>
    <col min="12818" max="12818" width="22.140625" customWidth="1"/>
    <col min="12819" max="12819" width="6.85546875" customWidth="1"/>
    <col min="12820" max="12822" width="4.28515625" customWidth="1"/>
    <col min="12823" max="12825" width="13.5703125" customWidth="1"/>
    <col min="12828" max="12828" width="14.42578125" customWidth="1"/>
    <col min="12829" max="12829" width="15.28515625" customWidth="1"/>
    <col min="12830" max="12830" width="12.7109375" customWidth="1"/>
    <col min="12831" max="12831" width="13.5703125" customWidth="1"/>
    <col min="12832" max="12832" width="12.7109375" customWidth="1"/>
    <col min="12833" max="12833" width="14" customWidth="1"/>
    <col min="13058" max="13063" width="3.28515625" customWidth="1"/>
    <col min="13064" max="13066" width="3.140625" customWidth="1"/>
    <col min="13067" max="13067" width="9.5703125" customWidth="1"/>
    <col min="13068" max="13070" width="6.85546875" customWidth="1"/>
    <col min="13071" max="13071" width="4" customWidth="1"/>
    <col min="13072" max="13072" width="3.7109375" customWidth="1"/>
    <col min="13073" max="13073" width="7.42578125" customWidth="1"/>
    <col min="13074" max="13074" width="22.140625" customWidth="1"/>
    <col min="13075" max="13075" width="6.85546875" customWidth="1"/>
    <col min="13076" max="13078" width="4.28515625" customWidth="1"/>
    <col min="13079" max="13081" width="13.5703125" customWidth="1"/>
    <col min="13084" max="13084" width="14.42578125" customWidth="1"/>
    <col min="13085" max="13085" width="15.28515625" customWidth="1"/>
    <col min="13086" max="13086" width="12.7109375" customWidth="1"/>
    <col min="13087" max="13087" width="13.5703125" customWidth="1"/>
    <col min="13088" max="13088" width="12.7109375" customWidth="1"/>
    <col min="13089" max="13089" width="14" customWidth="1"/>
    <col min="13314" max="13319" width="3.28515625" customWidth="1"/>
    <col min="13320" max="13322" width="3.140625" customWidth="1"/>
    <col min="13323" max="13323" width="9.5703125" customWidth="1"/>
    <col min="13324" max="13326" width="6.85546875" customWidth="1"/>
    <col min="13327" max="13327" width="4" customWidth="1"/>
    <col min="13328" max="13328" width="3.7109375" customWidth="1"/>
    <col min="13329" max="13329" width="7.42578125" customWidth="1"/>
    <col min="13330" max="13330" width="22.140625" customWidth="1"/>
    <col min="13331" max="13331" width="6.85546875" customWidth="1"/>
    <col min="13332" max="13334" width="4.28515625" customWidth="1"/>
    <col min="13335" max="13337" width="13.5703125" customWidth="1"/>
    <col min="13340" max="13340" width="14.42578125" customWidth="1"/>
    <col min="13341" max="13341" width="15.28515625" customWidth="1"/>
    <col min="13342" max="13342" width="12.7109375" customWidth="1"/>
    <col min="13343" max="13343" width="13.5703125" customWidth="1"/>
    <col min="13344" max="13344" width="12.7109375" customWidth="1"/>
    <col min="13345" max="13345" width="14" customWidth="1"/>
    <col min="13570" max="13575" width="3.28515625" customWidth="1"/>
    <col min="13576" max="13578" width="3.140625" customWidth="1"/>
    <col min="13579" max="13579" width="9.5703125" customWidth="1"/>
    <col min="13580" max="13582" width="6.85546875" customWidth="1"/>
    <col min="13583" max="13583" width="4" customWidth="1"/>
    <col min="13584" max="13584" width="3.7109375" customWidth="1"/>
    <col min="13585" max="13585" width="7.42578125" customWidth="1"/>
    <col min="13586" max="13586" width="22.140625" customWidth="1"/>
    <col min="13587" max="13587" width="6.85546875" customWidth="1"/>
    <col min="13588" max="13590" width="4.28515625" customWidth="1"/>
    <col min="13591" max="13593" width="13.5703125" customWidth="1"/>
    <col min="13596" max="13596" width="14.42578125" customWidth="1"/>
    <col min="13597" max="13597" width="15.28515625" customWidth="1"/>
    <col min="13598" max="13598" width="12.7109375" customWidth="1"/>
    <col min="13599" max="13599" width="13.5703125" customWidth="1"/>
    <col min="13600" max="13600" width="12.7109375" customWidth="1"/>
    <col min="13601" max="13601" width="14" customWidth="1"/>
    <col min="13826" max="13831" width="3.28515625" customWidth="1"/>
    <col min="13832" max="13834" width="3.140625" customWidth="1"/>
    <col min="13835" max="13835" width="9.5703125" customWidth="1"/>
    <col min="13836" max="13838" width="6.85546875" customWidth="1"/>
    <col min="13839" max="13839" width="4" customWidth="1"/>
    <col min="13840" max="13840" width="3.7109375" customWidth="1"/>
    <col min="13841" max="13841" width="7.42578125" customWidth="1"/>
    <col min="13842" max="13842" width="22.140625" customWidth="1"/>
    <col min="13843" max="13843" width="6.85546875" customWidth="1"/>
    <col min="13844" max="13846" width="4.28515625" customWidth="1"/>
    <col min="13847" max="13849" width="13.5703125" customWidth="1"/>
    <col min="13852" max="13852" width="14.42578125" customWidth="1"/>
    <col min="13853" max="13853" width="15.28515625" customWidth="1"/>
    <col min="13854" max="13854" width="12.7109375" customWidth="1"/>
    <col min="13855" max="13855" width="13.5703125" customWidth="1"/>
    <col min="13856" max="13856" width="12.7109375" customWidth="1"/>
    <col min="13857" max="13857" width="14" customWidth="1"/>
    <col min="14082" max="14087" width="3.28515625" customWidth="1"/>
    <col min="14088" max="14090" width="3.140625" customWidth="1"/>
    <col min="14091" max="14091" width="9.5703125" customWidth="1"/>
    <col min="14092" max="14094" width="6.85546875" customWidth="1"/>
    <col min="14095" max="14095" width="4" customWidth="1"/>
    <col min="14096" max="14096" width="3.7109375" customWidth="1"/>
    <col min="14097" max="14097" width="7.42578125" customWidth="1"/>
    <col min="14098" max="14098" width="22.140625" customWidth="1"/>
    <col min="14099" max="14099" width="6.85546875" customWidth="1"/>
    <col min="14100" max="14102" width="4.28515625" customWidth="1"/>
    <col min="14103" max="14105" width="13.5703125" customWidth="1"/>
    <col min="14108" max="14108" width="14.42578125" customWidth="1"/>
    <col min="14109" max="14109" width="15.28515625" customWidth="1"/>
    <col min="14110" max="14110" width="12.7109375" customWidth="1"/>
    <col min="14111" max="14111" width="13.5703125" customWidth="1"/>
    <col min="14112" max="14112" width="12.7109375" customWidth="1"/>
    <col min="14113" max="14113" width="14" customWidth="1"/>
    <col min="14338" max="14343" width="3.28515625" customWidth="1"/>
    <col min="14344" max="14346" width="3.140625" customWidth="1"/>
    <col min="14347" max="14347" width="9.5703125" customWidth="1"/>
    <col min="14348" max="14350" width="6.85546875" customWidth="1"/>
    <col min="14351" max="14351" width="4" customWidth="1"/>
    <col min="14352" max="14352" width="3.7109375" customWidth="1"/>
    <col min="14353" max="14353" width="7.42578125" customWidth="1"/>
    <col min="14354" max="14354" width="22.140625" customWidth="1"/>
    <col min="14355" max="14355" width="6.85546875" customWidth="1"/>
    <col min="14356" max="14358" width="4.28515625" customWidth="1"/>
    <col min="14359" max="14361" width="13.5703125" customWidth="1"/>
    <col min="14364" max="14364" width="14.42578125" customWidth="1"/>
    <col min="14365" max="14365" width="15.28515625" customWidth="1"/>
    <col min="14366" max="14366" width="12.7109375" customWidth="1"/>
    <col min="14367" max="14367" width="13.5703125" customWidth="1"/>
    <col min="14368" max="14368" width="12.7109375" customWidth="1"/>
    <col min="14369" max="14369" width="14" customWidth="1"/>
    <col min="14594" max="14599" width="3.28515625" customWidth="1"/>
    <col min="14600" max="14602" width="3.140625" customWidth="1"/>
    <col min="14603" max="14603" width="9.5703125" customWidth="1"/>
    <col min="14604" max="14606" width="6.85546875" customWidth="1"/>
    <col min="14607" max="14607" width="4" customWidth="1"/>
    <col min="14608" max="14608" width="3.7109375" customWidth="1"/>
    <col min="14609" max="14609" width="7.42578125" customWidth="1"/>
    <col min="14610" max="14610" width="22.140625" customWidth="1"/>
    <col min="14611" max="14611" width="6.85546875" customWidth="1"/>
    <col min="14612" max="14614" width="4.28515625" customWidth="1"/>
    <col min="14615" max="14617" width="13.5703125" customWidth="1"/>
    <col min="14620" max="14620" width="14.42578125" customWidth="1"/>
    <col min="14621" max="14621" width="15.28515625" customWidth="1"/>
    <col min="14622" max="14622" width="12.7109375" customWidth="1"/>
    <col min="14623" max="14623" width="13.5703125" customWidth="1"/>
    <col min="14624" max="14624" width="12.7109375" customWidth="1"/>
    <col min="14625" max="14625" width="14" customWidth="1"/>
    <col min="14850" max="14855" width="3.28515625" customWidth="1"/>
    <col min="14856" max="14858" width="3.140625" customWidth="1"/>
    <col min="14859" max="14859" width="9.5703125" customWidth="1"/>
    <col min="14860" max="14862" width="6.85546875" customWidth="1"/>
    <col min="14863" max="14863" width="4" customWidth="1"/>
    <col min="14864" max="14864" width="3.7109375" customWidth="1"/>
    <col min="14865" max="14865" width="7.42578125" customWidth="1"/>
    <col min="14866" max="14866" width="22.140625" customWidth="1"/>
    <col min="14867" max="14867" width="6.85546875" customWidth="1"/>
    <col min="14868" max="14870" width="4.28515625" customWidth="1"/>
    <col min="14871" max="14873" width="13.5703125" customWidth="1"/>
    <col min="14876" max="14876" width="14.42578125" customWidth="1"/>
    <col min="14877" max="14877" width="15.28515625" customWidth="1"/>
    <col min="14878" max="14878" width="12.7109375" customWidth="1"/>
    <col min="14879" max="14879" width="13.5703125" customWidth="1"/>
    <col min="14880" max="14880" width="12.7109375" customWidth="1"/>
    <col min="14881" max="14881" width="14" customWidth="1"/>
    <col min="15106" max="15111" width="3.28515625" customWidth="1"/>
    <col min="15112" max="15114" width="3.140625" customWidth="1"/>
    <col min="15115" max="15115" width="9.5703125" customWidth="1"/>
    <col min="15116" max="15118" width="6.85546875" customWidth="1"/>
    <col min="15119" max="15119" width="4" customWidth="1"/>
    <col min="15120" max="15120" width="3.7109375" customWidth="1"/>
    <col min="15121" max="15121" width="7.42578125" customWidth="1"/>
    <col min="15122" max="15122" width="22.140625" customWidth="1"/>
    <col min="15123" max="15123" width="6.85546875" customWidth="1"/>
    <col min="15124" max="15126" width="4.28515625" customWidth="1"/>
    <col min="15127" max="15129" width="13.5703125" customWidth="1"/>
    <col min="15132" max="15132" width="14.42578125" customWidth="1"/>
    <col min="15133" max="15133" width="15.28515625" customWidth="1"/>
    <col min="15134" max="15134" width="12.7109375" customWidth="1"/>
    <col min="15135" max="15135" width="13.5703125" customWidth="1"/>
    <col min="15136" max="15136" width="12.7109375" customWidth="1"/>
    <col min="15137" max="15137" width="14" customWidth="1"/>
    <col min="15362" max="15367" width="3.28515625" customWidth="1"/>
    <col min="15368" max="15370" width="3.140625" customWidth="1"/>
    <col min="15371" max="15371" width="9.5703125" customWidth="1"/>
    <col min="15372" max="15374" width="6.85546875" customWidth="1"/>
    <col min="15375" max="15375" width="4" customWidth="1"/>
    <col min="15376" max="15376" width="3.7109375" customWidth="1"/>
    <col min="15377" max="15377" width="7.42578125" customWidth="1"/>
    <col min="15378" max="15378" width="22.140625" customWidth="1"/>
    <col min="15379" max="15379" width="6.85546875" customWidth="1"/>
    <col min="15380" max="15382" width="4.28515625" customWidth="1"/>
    <col min="15383" max="15385" width="13.5703125" customWidth="1"/>
    <col min="15388" max="15388" width="14.42578125" customWidth="1"/>
    <col min="15389" max="15389" width="15.28515625" customWidth="1"/>
    <col min="15390" max="15390" width="12.7109375" customWidth="1"/>
    <col min="15391" max="15391" width="13.5703125" customWidth="1"/>
    <col min="15392" max="15392" width="12.7109375" customWidth="1"/>
    <col min="15393" max="15393" width="14" customWidth="1"/>
    <col min="15618" max="15623" width="3.28515625" customWidth="1"/>
    <col min="15624" max="15626" width="3.140625" customWidth="1"/>
    <col min="15627" max="15627" width="9.5703125" customWidth="1"/>
    <col min="15628" max="15630" width="6.85546875" customWidth="1"/>
    <col min="15631" max="15631" width="4" customWidth="1"/>
    <col min="15632" max="15632" width="3.7109375" customWidth="1"/>
    <col min="15633" max="15633" width="7.42578125" customWidth="1"/>
    <col min="15634" max="15634" width="22.140625" customWidth="1"/>
    <col min="15635" max="15635" width="6.85546875" customWidth="1"/>
    <col min="15636" max="15638" width="4.28515625" customWidth="1"/>
    <col min="15639" max="15641" width="13.5703125" customWidth="1"/>
    <col min="15644" max="15644" width="14.42578125" customWidth="1"/>
    <col min="15645" max="15645" width="15.28515625" customWidth="1"/>
    <col min="15646" max="15646" width="12.7109375" customWidth="1"/>
    <col min="15647" max="15647" width="13.5703125" customWidth="1"/>
    <col min="15648" max="15648" width="12.7109375" customWidth="1"/>
    <col min="15649" max="15649" width="14" customWidth="1"/>
    <col min="15874" max="15879" width="3.28515625" customWidth="1"/>
    <col min="15880" max="15882" width="3.140625" customWidth="1"/>
    <col min="15883" max="15883" width="9.5703125" customWidth="1"/>
    <col min="15884" max="15886" width="6.85546875" customWidth="1"/>
    <col min="15887" max="15887" width="4" customWidth="1"/>
    <col min="15888" max="15888" width="3.7109375" customWidth="1"/>
    <col min="15889" max="15889" width="7.42578125" customWidth="1"/>
    <col min="15890" max="15890" width="22.140625" customWidth="1"/>
    <col min="15891" max="15891" width="6.85546875" customWidth="1"/>
    <col min="15892" max="15894" width="4.28515625" customWidth="1"/>
    <col min="15895" max="15897" width="13.5703125" customWidth="1"/>
    <col min="15900" max="15900" width="14.42578125" customWidth="1"/>
    <col min="15901" max="15901" width="15.28515625" customWidth="1"/>
    <col min="15902" max="15902" width="12.7109375" customWidth="1"/>
    <col min="15903" max="15903" width="13.5703125" customWidth="1"/>
    <col min="15904" max="15904" width="12.7109375" customWidth="1"/>
    <col min="15905" max="15905" width="14" customWidth="1"/>
    <col min="16130" max="16135" width="3.28515625" customWidth="1"/>
    <col min="16136" max="16138" width="3.140625" customWidth="1"/>
    <col min="16139" max="16139" width="9.5703125" customWidth="1"/>
    <col min="16140" max="16142" width="6.85546875" customWidth="1"/>
    <col min="16143" max="16143" width="4" customWidth="1"/>
    <col min="16144" max="16144" width="3.7109375" customWidth="1"/>
    <col min="16145" max="16145" width="7.42578125" customWidth="1"/>
    <col min="16146" max="16146" width="22.140625" customWidth="1"/>
    <col min="16147" max="16147" width="6.85546875" customWidth="1"/>
    <col min="16148" max="16150" width="4.28515625" customWidth="1"/>
    <col min="16151" max="16153" width="13.5703125" customWidth="1"/>
    <col min="16156" max="16156" width="14.42578125" customWidth="1"/>
    <col min="16157" max="16157" width="15.28515625" customWidth="1"/>
    <col min="16158" max="16158" width="12.7109375" customWidth="1"/>
    <col min="16159" max="16159" width="13.5703125" customWidth="1"/>
    <col min="16160" max="16160" width="12.7109375" customWidth="1"/>
    <col min="16161" max="16161" width="14" customWidth="1"/>
  </cols>
  <sheetData>
    <row r="1" spans="1:33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688</v>
      </c>
      <c r="N1" t="s">
        <v>19</v>
      </c>
      <c r="O1" t="s">
        <v>20</v>
      </c>
      <c r="P1" t="s">
        <v>21</v>
      </c>
      <c r="Q1" s="27" t="s">
        <v>725</v>
      </c>
      <c r="R1" s="28" t="s">
        <v>726</v>
      </c>
      <c r="S1" s="29" t="s">
        <v>727</v>
      </c>
      <c r="T1" s="29" t="s">
        <v>728</v>
      </c>
      <c r="U1" s="29" t="s">
        <v>729</v>
      </c>
      <c r="V1" s="9" t="s">
        <v>22</v>
      </c>
      <c r="W1" s="9" t="s">
        <v>23</v>
      </c>
      <c r="X1" s="9" t="s">
        <v>671</v>
      </c>
      <c r="Y1" s="9" t="s">
        <v>672</v>
      </c>
      <c r="Z1" s="9" t="s">
        <v>689</v>
      </c>
      <c r="AA1" s="9" t="s">
        <v>1515</v>
      </c>
      <c r="AB1" s="9" t="s">
        <v>690</v>
      </c>
      <c r="AC1" s="9" t="s">
        <v>692</v>
      </c>
      <c r="AD1" s="9" t="s">
        <v>693</v>
      </c>
      <c r="AE1" s="20" t="s">
        <v>730</v>
      </c>
      <c r="AF1" s="9" t="s">
        <v>731</v>
      </c>
      <c r="AG1" s="9" t="s">
        <v>732</v>
      </c>
    </row>
    <row r="2" spans="1:33" hidden="1">
      <c r="A2" t="s">
        <v>240</v>
      </c>
      <c r="B2" t="s">
        <v>42</v>
      </c>
      <c r="C2" t="s">
        <v>44</v>
      </c>
      <c r="D2" t="s">
        <v>222</v>
      </c>
      <c r="E2" t="s">
        <v>236</v>
      </c>
      <c r="F2" t="s">
        <v>41</v>
      </c>
      <c r="G2" t="s">
        <v>210</v>
      </c>
      <c r="H2" t="s">
        <v>47</v>
      </c>
      <c r="I2" t="s">
        <v>696</v>
      </c>
      <c r="J2" t="s">
        <v>210</v>
      </c>
      <c r="K2" t="s">
        <v>706</v>
      </c>
      <c r="L2" t="s">
        <v>705</v>
      </c>
      <c r="M2" t="s">
        <v>704</v>
      </c>
      <c r="N2">
        <v>0</v>
      </c>
      <c r="O2">
        <v>0</v>
      </c>
      <c r="P2" t="s">
        <v>386</v>
      </c>
      <c r="Q2" s="30" t="s">
        <v>733</v>
      </c>
      <c r="R2" s="31">
        <v>21</v>
      </c>
      <c r="S2" s="31" t="s">
        <v>734</v>
      </c>
      <c r="T2" s="31" t="s">
        <v>735</v>
      </c>
      <c r="U2" s="31" t="s">
        <v>736</v>
      </c>
      <c r="V2" s="9">
        <v>5150000</v>
      </c>
      <c r="W2" s="9">
        <v>5150000</v>
      </c>
      <c r="X2" s="9">
        <v>0</v>
      </c>
      <c r="Y2" s="9">
        <v>0</v>
      </c>
      <c r="Z2" s="9">
        <v>8512530</v>
      </c>
      <c r="AA2" s="9">
        <f>AB2-Z2</f>
        <v>5150000</v>
      </c>
      <c r="AB2" s="9">
        <v>13662530</v>
      </c>
      <c r="AC2" s="9">
        <v>0</v>
      </c>
      <c r="AE2" s="9">
        <f>AB2-Z2</f>
        <v>5150000</v>
      </c>
      <c r="AF2" s="9">
        <v>1144255</v>
      </c>
      <c r="AG2" s="9">
        <v>0</v>
      </c>
    </row>
    <row r="3" spans="1:33">
      <c r="A3" t="s">
        <v>240</v>
      </c>
      <c r="B3" t="s">
        <v>42</v>
      </c>
      <c r="C3" t="s">
        <v>44</v>
      </c>
      <c r="D3" t="s">
        <v>222</v>
      </c>
      <c r="E3" t="s">
        <v>236</v>
      </c>
      <c r="F3" t="s">
        <v>41</v>
      </c>
      <c r="G3" t="s">
        <v>210</v>
      </c>
      <c r="H3" t="s">
        <v>47</v>
      </c>
      <c r="I3" t="s">
        <v>696</v>
      </c>
      <c r="J3" t="s">
        <v>210</v>
      </c>
      <c r="K3" t="s">
        <v>706</v>
      </c>
      <c r="L3" t="s">
        <v>705</v>
      </c>
      <c r="M3" t="s">
        <v>708</v>
      </c>
      <c r="N3">
        <v>0</v>
      </c>
      <c r="O3">
        <v>0</v>
      </c>
      <c r="P3" t="s">
        <v>429</v>
      </c>
      <c r="Q3" s="30" t="s">
        <v>737</v>
      </c>
      <c r="R3" s="31">
        <v>21</v>
      </c>
      <c r="S3" s="31" t="s">
        <v>734</v>
      </c>
      <c r="T3" s="31" t="s">
        <v>735</v>
      </c>
      <c r="U3" s="31" t="s">
        <v>736</v>
      </c>
      <c r="V3" s="9">
        <v>8240000</v>
      </c>
      <c r="W3" s="9">
        <v>8240000</v>
      </c>
      <c r="X3" s="9">
        <v>0</v>
      </c>
      <c r="Y3" s="9">
        <v>0</v>
      </c>
      <c r="Z3" s="9">
        <v>19522252</v>
      </c>
      <c r="AA3" s="9">
        <f t="shared" ref="AA3:AA14" si="0">AB3-Z3</f>
        <v>8240000</v>
      </c>
      <c r="AB3" s="9">
        <v>27762252</v>
      </c>
      <c r="AC3" s="9">
        <v>0</v>
      </c>
      <c r="AE3" s="9">
        <f t="shared" ref="AE3:AE14" si="1">AB3-Z3</f>
        <v>8240000</v>
      </c>
      <c r="AF3" s="9">
        <v>728297</v>
      </c>
      <c r="AG3" s="9">
        <v>0</v>
      </c>
    </row>
    <row r="4" spans="1:33" hidden="1">
      <c r="A4" t="s">
        <v>240</v>
      </c>
      <c r="B4" t="s">
        <v>186</v>
      </c>
      <c r="C4" t="s">
        <v>44</v>
      </c>
      <c r="D4" t="s">
        <v>222</v>
      </c>
      <c r="E4" t="s">
        <v>236</v>
      </c>
      <c r="F4" t="s">
        <v>41</v>
      </c>
      <c r="G4" t="s">
        <v>210</v>
      </c>
      <c r="H4" t="s">
        <v>188</v>
      </c>
      <c r="I4" t="s">
        <v>696</v>
      </c>
      <c r="J4" t="s">
        <v>210</v>
      </c>
      <c r="K4" t="s">
        <v>706</v>
      </c>
      <c r="L4" t="s">
        <v>705</v>
      </c>
      <c r="M4" t="s">
        <v>704</v>
      </c>
      <c r="N4">
        <v>0</v>
      </c>
      <c r="O4">
        <v>0</v>
      </c>
      <c r="P4" t="s">
        <v>386</v>
      </c>
      <c r="Q4" s="30" t="s">
        <v>738</v>
      </c>
      <c r="R4" s="31">
        <v>20</v>
      </c>
      <c r="S4" s="31" t="s">
        <v>739</v>
      </c>
      <c r="T4" s="31" t="s">
        <v>735</v>
      </c>
      <c r="U4" s="31" t="s">
        <v>736</v>
      </c>
      <c r="V4" s="9">
        <v>0</v>
      </c>
      <c r="W4" s="9">
        <v>3799201730</v>
      </c>
      <c r="X4" s="9">
        <v>3799201730</v>
      </c>
      <c r="Y4" s="9">
        <v>0</v>
      </c>
      <c r="Z4" s="9">
        <v>0</v>
      </c>
      <c r="AA4" s="9">
        <f t="shared" si="0"/>
        <v>3799201730</v>
      </c>
      <c r="AB4" s="9">
        <v>3799201730</v>
      </c>
      <c r="AC4" s="9">
        <v>0</v>
      </c>
      <c r="AE4" s="9">
        <f t="shared" si="1"/>
        <v>3799201730</v>
      </c>
      <c r="AF4" s="9">
        <f t="shared" ref="AF4:AF13" si="2">W4-AE4</f>
        <v>0</v>
      </c>
      <c r="AG4" s="9">
        <v>0</v>
      </c>
    </row>
    <row r="5" spans="1:33">
      <c r="A5" t="s">
        <v>240</v>
      </c>
      <c r="B5" t="s">
        <v>186</v>
      </c>
      <c r="C5" t="s">
        <v>44</v>
      </c>
      <c r="D5" t="s">
        <v>222</v>
      </c>
      <c r="E5" t="s">
        <v>236</v>
      </c>
      <c r="F5" t="s">
        <v>41</v>
      </c>
      <c r="G5" t="s">
        <v>210</v>
      </c>
      <c r="H5" t="s">
        <v>188</v>
      </c>
      <c r="I5" t="s">
        <v>696</v>
      </c>
      <c r="J5" t="s">
        <v>210</v>
      </c>
      <c r="K5" t="s">
        <v>706</v>
      </c>
      <c r="L5" t="s">
        <v>705</v>
      </c>
      <c r="M5" t="s">
        <v>708</v>
      </c>
      <c r="N5">
        <v>4</v>
      </c>
      <c r="O5">
        <v>4</v>
      </c>
      <c r="P5" t="s">
        <v>429</v>
      </c>
      <c r="Q5" s="30" t="s">
        <v>738</v>
      </c>
      <c r="R5" s="31" t="s">
        <v>345</v>
      </c>
      <c r="S5" s="31" t="s">
        <v>739</v>
      </c>
      <c r="T5" s="31" t="s">
        <v>735</v>
      </c>
      <c r="U5" s="31" t="s">
        <v>736</v>
      </c>
      <c r="V5" s="9">
        <v>0</v>
      </c>
      <c r="W5" s="9">
        <v>1809444224</v>
      </c>
      <c r="X5" s="9">
        <v>1809444224</v>
      </c>
      <c r="Y5" s="9">
        <v>0</v>
      </c>
      <c r="Z5" s="9">
        <v>0</v>
      </c>
      <c r="AA5" s="9">
        <f t="shared" si="0"/>
        <v>1809444224</v>
      </c>
      <c r="AB5" s="9">
        <v>1809444224</v>
      </c>
      <c r="AC5" s="9">
        <v>0</v>
      </c>
      <c r="AE5" s="9">
        <f t="shared" si="1"/>
        <v>1809444224</v>
      </c>
      <c r="AF5" s="9">
        <f t="shared" si="2"/>
        <v>0</v>
      </c>
      <c r="AG5" s="9">
        <v>0</v>
      </c>
    </row>
    <row r="6" spans="1:33" hidden="1">
      <c r="A6" t="s">
        <v>240</v>
      </c>
      <c r="B6" t="s">
        <v>186</v>
      </c>
      <c r="C6" t="s">
        <v>44</v>
      </c>
      <c r="D6" t="s">
        <v>222</v>
      </c>
      <c r="E6" t="s">
        <v>236</v>
      </c>
      <c r="F6" t="s">
        <v>41</v>
      </c>
      <c r="G6" t="s">
        <v>210</v>
      </c>
      <c r="H6" t="s">
        <v>188</v>
      </c>
      <c r="I6" t="s">
        <v>696</v>
      </c>
      <c r="J6" t="s">
        <v>210</v>
      </c>
      <c r="K6" t="s">
        <v>706</v>
      </c>
      <c r="L6" t="s">
        <v>705</v>
      </c>
      <c r="M6" t="s">
        <v>710</v>
      </c>
      <c r="N6">
        <v>0</v>
      </c>
      <c r="O6">
        <v>0</v>
      </c>
      <c r="P6" t="s">
        <v>182</v>
      </c>
      <c r="Q6" s="30" t="s">
        <v>738</v>
      </c>
      <c r="R6" s="31">
        <v>16</v>
      </c>
      <c r="S6" s="31" t="s">
        <v>739</v>
      </c>
      <c r="T6" s="31" t="s">
        <v>735</v>
      </c>
      <c r="U6" s="31" t="s">
        <v>736</v>
      </c>
      <c r="V6" s="9">
        <v>0</v>
      </c>
      <c r="W6" s="9">
        <v>2075271308</v>
      </c>
      <c r="X6" s="9">
        <v>2075271308</v>
      </c>
      <c r="Y6" s="9">
        <v>0</v>
      </c>
      <c r="Z6" s="9">
        <v>0</v>
      </c>
      <c r="AA6" s="9">
        <f t="shared" si="0"/>
        <v>2075271308</v>
      </c>
      <c r="AB6" s="9">
        <v>2075271308</v>
      </c>
      <c r="AC6" s="9">
        <v>0</v>
      </c>
      <c r="AE6" s="9">
        <f t="shared" si="1"/>
        <v>2075271308</v>
      </c>
      <c r="AF6" s="9">
        <f t="shared" si="2"/>
        <v>0</v>
      </c>
      <c r="AG6" s="9">
        <v>0</v>
      </c>
    </row>
    <row r="7" spans="1:33" hidden="1">
      <c r="A7">
        <v>27750232</v>
      </c>
      <c r="B7" t="s">
        <v>42</v>
      </c>
      <c r="C7" t="s">
        <v>44</v>
      </c>
      <c r="D7" t="s">
        <v>300</v>
      </c>
      <c r="E7" t="s">
        <v>222</v>
      </c>
      <c r="F7" t="s">
        <v>44</v>
      </c>
      <c r="G7" t="s">
        <v>740</v>
      </c>
      <c r="H7" t="s">
        <v>47</v>
      </c>
      <c r="I7" t="s">
        <v>696</v>
      </c>
      <c r="J7" t="s">
        <v>695</v>
      </c>
      <c r="K7" t="s">
        <v>697</v>
      </c>
      <c r="L7" t="s">
        <v>694</v>
      </c>
      <c r="M7" t="s">
        <v>455</v>
      </c>
      <c r="N7">
        <v>0</v>
      </c>
      <c r="O7">
        <v>0</v>
      </c>
      <c r="P7" t="s">
        <v>43</v>
      </c>
      <c r="Q7" s="30" t="s">
        <v>741</v>
      </c>
      <c r="R7" s="32">
        <v>20</v>
      </c>
      <c r="S7" s="32" t="s">
        <v>742</v>
      </c>
      <c r="T7" s="32" t="s">
        <v>735</v>
      </c>
      <c r="U7" s="31" t="s">
        <v>736</v>
      </c>
      <c r="V7" s="9">
        <v>212077000</v>
      </c>
      <c r="W7" s="9">
        <v>212077000</v>
      </c>
      <c r="X7" s="9">
        <v>0</v>
      </c>
      <c r="Y7" s="9">
        <v>0</v>
      </c>
      <c r="Z7" s="9">
        <v>0</v>
      </c>
      <c r="AA7" s="9">
        <f t="shared" si="0"/>
        <v>197570623</v>
      </c>
      <c r="AB7" s="9">
        <v>197570623</v>
      </c>
      <c r="AC7" s="9">
        <v>197570623</v>
      </c>
      <c r="AE7" s="9">
        <f t="shared" si="1"/>
        <v>197570623</v>
      </c>
      <c r="AF7" s="10">
        <v>27750232</v>
      </c>
      <c r="AG7" s="9">
        <v>197570623</v>
      </c>
    </row>
    <row r="8" spans="1:33">
      <c r="A8" t="s">
        <v>264</v>
      </c>
      <c r="B8" t="s">
        <v>42</v>
      </c>
      <c r="C8" t="s">
        <v>44</v>
      </c>
      <c r="D8" t="s">
        <v>707</v>
      </c>
      <c r="E8" t="s">
        <v>222</v>
      </c>
      <c r="F8" t="s">
        <v>44</v>
      </c>
      <c r="G8" t="s">
        <v>743</v>
      </c>
      <c r="H8" t="s">
        <v>47</v>
      </c>
      <c r="I8" t="s">
        <v>696</v>
      </c>
      <c r="J8" t="s">
        <v>709</v>
      </c>
      <c r="K8" t="s">
        <v>697</v>
      </c>
      <c r="L8" t="s">
        <v>694</v>
      </c>
      <c r="M8" t="s">
        <v>708</v>
      </c>
      <c r="N8">
        <v>0</v>
      </c>
      <c r="O8">
        <v>0</v>
      </c>
      <c r="P8" t="s">
        <v>429</v>
      </c>
      <c r="Q8" s="30" t="s">
        <v>744</v>
      </c>
      <c r="R8" s="32">
        <v>16</v>
      </c>
      <c r="S8" s="32" t="s">
        <v>745</v>
      </c>
      <c r="T8" s="32" t="s">
        <v>735</v>
      </c>
      <c r="U8" s="31" t="s">
        <v>736</v>
      </c>
      <c r="V8" s="9">
        <v>299921477</v>
      </c>
      <c r="W8" s="9">
        <v>301190000</v>
      </c>
      <c r="X8" s="9">
        <v>1268523</v>
      </c>
      <c r="Y8" s="9">
        <v>0</v>
      </c>
      <c r="Z8" s="9">
        <v>0</v>
      </c>
      <c r="AA8" s="9">
        <f t="shared" si="0"/>
        <v>301190000</v>
      </c>
      <c r="AB8" s="9">
        <v>301190000</v>
      </c>
      <c r="AC8" s="9">
        <v>1936306739</v>
      </c>
      <c r="AE8" s="9">
        <f t="shared" si="1"/>
        <v>301190000</v>
      </c>
      <c r="AG8" s="9">
        <v>1936306739</v>
      </c>
    </row>
    <row r="9" spans="1:33" hidden="1">
      <c r="A9" t="s">
        <v>264</v>
      </c>
      <c r="B9" t="s">
        <v>42</v>
      </c>
      <c r="C9" t="s">
        <v>44</v>
      </c>
      <c r="D9" t="s">
        <v>700</v>
      </c>
      <c r="E9" t="s">
        <v>222</v>
      </c>
      <c r="F9" t="s">
        <v>44</v>
      </c>
      <c r="G9" t="s">
        <v>743</v>
      </c>
      <c r="H9" t="s">
        <v>47</v>
      </c>
      <c r="I9" t="s">
        <v>696</v>
      </c>
      <c r="J9" t="s">
        <v>701</v>
      </c>
      <c r="K9" t="s">
        <v>697</v>
      </c>
      <c r="L9" t="s">
        <v>694</v>
      </c>
      <c r="M9" t="s">
        <v>455</v>
      </c>
      <c r="N9">
        <v>0</v>
      </c>
      <c r="O9">
        <v>0</v>
      </c>
      <c r="P9" t="s">
        <v>43</v>
      </c>
      <c r="Q9" s="30" t="s">
        <v>746</v>
      </c>
      <c r="R9" s="31">
        <v>20</v>
      </c>
      <c r="S9" s="31" t="s">
        <v>745</v>
      </c>
      <c r="T9" s="31" t="s">
        <v>747</v>
      </c>
      <c r="U9" s="31" t="s">
        <v>736</v>
      </c>
      <c r="V9" s="9">
        <v>6919237298</v>
      </c>
      <c r="W9" s="9">
        <v>6919237298</v>
      </c>
      <c r="X9" s="9">
        <v>0</v>
      </c>
      <c r="Y9" s="9">
        <v>0</v>
      </c>
      <c r="Z9" s="9">
        <v>0</v>
      </c>
      <c r="AA9" s="9">
        <f t="shared" si="0"/>
        <v>6342634188</v>
      </c>
      <c r="AB9" s="9">
        <v>6342634188</v>
      </c>
      <c r="AC9" s="9">
        <v>6919237296</v>
      </c>
      <c r="AE9" s="9">
        <f t="shared" si="1"/>
        <v>6342634188</v>
      </c>
      <c r="AF9" s="10">
        <v>1153206216</v>
      </c>
      <c r="AG9" s="9">
        <v>6919237296</v>
      </c>
    </row>
    <row r="10" spans="1:33" hidden="1">
      <c r="A10" t="s">
        <v>264</v>
      </c>
      <c r="B10" t="s">
        <v>42</v>
      </c>
      <c r="C10" t="s">
        <v>44</v>
      </c>
      <c r="D10" t="s">
        <v>702</v>
      </c>
      <c r="E10" t="s">
        <v>222</v>
      </c>
      <c r="F10" t="s">
        <v>44</v>
      </c>
      <c r="G10" t="s">
        <v>743</v>
      </c>
      <c r="H10" t="s">
        <v>47</v>
      </c>
      <c r="I10" t="s">
        <v>696</v>
      </c>
      <c r="J10" t="s">
        <v>703</v>
      </c>
      <c r="K10" t="s">
        <v>697</v>
      </c>
      <c r="L10" t="s">
        <v>694</v>
      </c>
      <c r="M10" t="s">
        <v>455</v>
      </c>
      <c r="N10">
        <v>0</v>
      </c>
      <c r="O10">
        <v>0</v>
      </c>
      <c r="P10" t="s">
        <v>43</v>
      </c>
      <c r="Q10" s="30" t="s">
        <v>746</v>
      </c>
      <c r="R10" s="31">
        <v>20</v>
      </c>
      <c r="S10" s="31" t="s">
        <v>745</v>
      </c>
      <c r="T10" s="31" t="s">
        <v>735</v>
      </c>
      <c r="U10" s="31" t="s">
        <v>736</v>
      </c>
      <c r="V10" s="9">
        <v>3000000000</v>
      </c>
      <c r="W10" s="9">
        <v>4446953994</v>
      </c>
      <c r="X10" s="9">
        <v>1446953994</v>
      </c>
      <c r="Y10" s="9">
        <v>0</v>
      </c>
      <c r="Z10" s="9">
        <v>0</v>
      </c>
      <c r="AA10" s="9">
        <f t="shared" si="0"/>
        <v>3871954004</v>
      </c>
      <c r="AB10" s="9">
        <v>3871954004</v>
      </c>
      <c r="AC10" s="9">
        <v>2900000000</v>
      </c>
      <c r="AE10" s="9">
        <f t="shared" si="1"/>
        <v>3871954004</v>
      </c>
      <c r="AF10" s="10">
        <v>237500001</v>
      </c>
      <c r="AG10" s="9">
        <v>2900000000</v>
      </c>
    </row>
    <row r="11" spans="1:33" hidden="1">
      <c r="A11" t="s">
        <v>264</v>
      </c>
      <c r="B11" t="s">
        <v>42</v>
      </c>
      <c r="C11" t="s">
        <v>44</v>
      </c>
      <c r="D11" t="s">
        <v>702</v>
      </c>
      <c r="E11" t="s">
        <v>222</v>
      </c>
      <c r="F11" t="s">
        <v>44</v>
      </c>
      <c r="G11" t="s">
        <v>743</v>
      </c>
      <c r="H11" t="s">
        <v>47</v>
      </c>
      <c r="I11" t="s">
        <v>696</v>
      </c>
      <c r="J11" t="s">
        <v>703</v>
      </c>
      <c r="K11" t="s">
        <v>697</v>
      </c>
      <c r="L11" t="s">
        <v>694</v>
      </c>
      <c r="M11" t="s">
        <v>704</v>
      </c>
      <c r="N11">
        <v>0</v>
      </c>
      <c r="O11">
        <v>0</v>
      </c>
      <c r="P11" t="s">
        <v>386</v>
      </c>
      <c r="Q11" s="30" t="s">
        <v>746</v>
      </c>
      <c r="R11" s="31">
        <v>20</v>
      </c>
      <c r="S11" s="31" t="s">
        <v>745</v>
      </c>
      <c r="T11" s="31" t="s">
        <v>735</v>
      </c>
      <c r="U11" s="31" t="s">
        <v>736</v>
      </c>
      <c r="V11" s="9">
        <v>0</v>
      </c>
      <c r="W11" s="9">
        <v>1214135353</v>
      </c>
      <c r="X11" s="9">
        <v>1214135353</v>
      </c>
      <c r="Y11" s="9">
        <v>0</v>
      </c>
      <c r="Z11" s="9">
        <v>0</v>
      </c>
      <c r="AA11" s="9">
        <f t="shared" si="0"/>
        <v>1214135353</v>
      </c>
      <c r="AB11" s="9">
        <v>1214135353</v>
      </c>
      <c r="AC11" s="9">
        <v>0</v>
      </c>
      <c r="AE11" s="9">
        <f t="shared" si="1"/>
        <v>1214135353</v>
      </c>
      <c r="AG11" s="9">
        <v>0</v>
      </c>
    </row>
    <row r="12" spans="1:33">
      <c r="A12" t="s">
        <v>264</v>
      </c>
      <c r="B12" t="s">
        <v>42</v>
      </c>
      <c r="C12" t="s">
        <v>44</v>
      </c>
      <c r="D12" t="s">
        <v>702</v>
      </c>
      <c r="E12" t="s">
        <v>222</v>
      </c>
      <c r="F12" t="s">
        <v>44</v>
      </c>
      <c r="G12" t="s">
        <v>743</v>
      </c>
      <c r="H12" t="s">
        <v>47</v>
      </c>
      <c r="I12" t="s">
        <v>696</v>
      </c>
      <c r="J12" t="s">
        <v>703</v>
      </c>
      <c r="K12" t="s">
        <v>697</v>
      </c>
      <c r="L12" t="s">
        <v>694</v>
      </c>
      <c r="M12" t="s">
        <v>708</v>
      </c>
      <c r="N12">
        <v>0</v>
      </c>
      <c r="O12">
        <v>0</v>
      </c>
      <c r="P12" t="s">
        <v>429</v>
      </c>
      <c r="Q12" s="30" t="s">
        <v>746</v>
      </c>
      <c r="R12" s="31">
        <v>16</v>
      </c>
      <c r="S12" s="31" t="s">
        <v>745</v>
      </c>
      <c r="T12" s="31" t="s">
        <v>735</v>
      </c>
      <c r="U12" s="31" t="s">
        <v>736</v>
      </c>
      <c r="V12" s="9">
        <v>700531840</v>
      </c>
      <c r="W12" s="9">
        <v>1635116739</v>
      </c>
      <c r="X12" s="9">
        <v>934584899</v>
      </c>
      <c r="Y12" s="9">
        <v>0</v>
      </c>
      <c r="Z12" s="9">
        <v>0</v>
      </c>
      <c r="AA12" s="9">
        <f t="shared" si="0"/>
        <v>1635116739</v>
      </c>
      <c r="AB12" s="9">
        <v>1635116739</v>
      </c>
      <c r="AC12" s="9">
        <v>0</v>
      </c>
      <c r="AE12" s="9">
        <f t="shared" si="1"/>
        <v>1635116739</v>
      </c>
      <c r="AF12" s="9">
        <f t="shared" si="2"/>
        <v>0</v>
      </c>
      <c r="AG12" s="9">
        <v>0</v>
      </c>
    </row>
    <row r="13" spans="1:33" hidden="1">
      <c r="A13" t="s">
        <v>264</v>
      </c>
      <c r="B13" t="s">
        <v>42</v>
      </c>
      <c r="C13" t="s">
        <v>44</v>
      </c>
      <c r="D13" t="s">
        <v>702</v>
      </c>
      <c r="E13" t="s">
        <v>222</v>
      </c>
      <c r="F13" t="s">
        <v>44</v>
      </c>
      <c r="G13" t="s">
        <v>743</v>
      </c>
      <c r="H13" t="s">
        <v>47</v>
      </c>
      <c r="I13" t="s">
        <v>696</v>
      </c>
      <c r="J13" t="s">
        <v>703</v>
      </c>
      <c r="K13" t="s">
        <v>697</v>
      </c>
      <c r="L13" t="s">
        <v>694</v>
      </c>
      <c r="M13" t="s">
        <v>710</v>
      </c>
      <c r="N13">
        <v>0</v>
      </c>
      <c r="O13">
        <v>0</v>
      </c>
      <c r="P13" t="s">
        <v>182</v>
      </c>
      <c r="Q13" s="30" t="s">
        <v>746</v>
      </c>
      <c r="R13" s="31">
        <v>16</v>
      </c>
      <c r="S13" s="31" t="s">
        <v>745</v>
      </c>
      <c r="T13" s="31" t="s">
        <v>735</v>
      </c>
      <c r="U13" s="31" t="s">
        <v>736</v>
      </c>
      <c r="V13" s="9">
        <v>2560478919</v>
      </c>
      <c r="W13" s="9">
        <v>1904425357</v>
      </c>
      <c r="X13" s="9">
        <v>0</v>
      </c>
      <c r="Y13" s="9">
        <v>656053562</v>
      </c>
      <c r="Z13" s="9">
        <v>0</v>
      </c>
      <c r="AA13" s="9">
        <f t="shared" si="0"/>
        <v>1904425357</v>
      </c>
      <c r="AB13" s="9">
        <v>1904425357</v>
      </c>
      <c r="AC13" s="9">
        <v>1904425357</v>
      </c>
      <c r="AE13" s="9">
        <f t="shared" si="1"/>
        <v>1904425357</v>
      </c>
      <c r="AF13" s="9">
        <f t="shared" si="2"/>
        <v>0</v>
      </c>
      <c r="AG13" s="9">
        <v>1904425357</v>
      </c>
    </row>
    <row r="14" spans="1:33" hidden="1">
      <c r="A14" t="s">
        <v>700</v>
      </c>
      <c r="B14" t="s">
        <v>42</v>
      </c>
      <c r="C14" t="s">
        <v>44</v>
      </c>
      <c r="D14" t="s">
        <v>698</v>
      </c>
      <c r="E14" t="s">
        <v>222</v>
      </c>
      <c r="F14" t="s">
        <v>44</v>
      </c>
      <c r="G14" t="s">
        <v>748</v>
      </c>
      <c r="H14" t="s">
        <v>47</v>
      </c>
      <c r="I14" t="s">
        <v>696</v>
      </c>
      <c r="J14" t="s">
        <v>699</v>
      </c>
      <c r="K14" t="s">
        <v>697</v>
      </c>
      <c r="L14" t="s">
        <v>694</v>
      </c>
      <c r="M14" t="s">
        <v>455</v>
      </c>
      <c r="N14">
        <v>0</v>
      </c>
      <c r="O14">
        <v>0</v>
      </c>
      <c r="P14" t="s">
        <v>43</v>
      </c>
      <c r="Q14" s="30" t="s">
        <v>749</v>
      </c>
      <c r="R14" s="31">
        <v>20</v>
      </c>
      <c r="S14" s="31" t="s">
        <v>745</v>
      </c>
      <c r="T14" s="31" t="s">
        <v>735</v>
      </c>
      <c r="U14" s="31" t="s">
        <v>736</v>
      </c>
      <c r="V14" s="9">
        <v>35000000</v>
      </c>
      <c r="W14" s="9">
        <v>35000000</v>
      </c>
      <c r="X14" s="9">
        <v>0</v>
      </c>
      <c r="Y14" s="9">
        <v>0</v>
      </c>
      <c r="Z14" s="9">
        <v>14742758</v>
      </c>
      <c r="AA14" s="9">
        <f t="shared" si="0"/>
        <v>35000000</v>
      </c>
      <c r="AB14" s="9">
        <v>49742758</v>
      </c>
      <c r="AC14" s="9">
        <v>47552193</v>
      </c>
      <c r="AE14" s="9">
        <f t="shared" si="1"/>
        <v>35000000</v>
      </c>
      <c r="AF14" s="9">
        <v>4024046</v>
      </c>
      <c r="AG14" s="9">
        <v>47552193</v>
      </c>
    </row>
    <row r="16" spans="1:33" s="26" customFormat="1" ht="12.75">
      <c r="Q16" s="33"/>
      <c r="V16" s="25">
        <f t="shared" ref="V16:AB16" si="3">SUM(V2:V15)</f>
        <v>13740636534</v>
      </c>
      <c r="W16" s="25">
        <f t="shared" si="3"/>
        <v>24365443003</v>
      </c>
      <c r="X16" s="25">
        <f t="shared" si="3"/>
        <v>11280860031</v>
      </c>
      <c r="Y16" s="25">
        <f t="shared" si="3"/>
        <v>656053562</v>
      </c>
      <c r="Z16" s="25">
        <f t="shared" si="3"/>
        <v>42777540</v>
      </c>
      <c r="AA16" s="25">
        <f t="shared" si="3"/>
        <v>23199333526</v>
      </c>
      <c r="AB16" s="25">
        <f t="shared" si="3"/>
        <v>23242111066</v>
      </c>
      <c r="AC16" s="25"/>
      <c r="AD16" s="25"/>
      <c r="AE16" s="25">
        <f>SUM(AE2:AE15)</f>
        <v>23199333526</v>
      </c>
      <c r="AF16" s="25">
        <f>SUM(AF2:AF15)</f>
        <v>1424353047</v>
      </c>
      <c r="AG16" s="25"/>
    </row>
    <row r="19" spans="13:30">
      <c r="M19" s="35" t="s">
        <v>708</v>
      </c>
      <c r="W19" s="45">
        <f>SUBTOTAL(9,W3:W12)</f>
        <v>3753990963</v>
      </c>
      <c r="AA19" s="45">
        <f>SUBTOTAL(9,AA3:AA12)</f>
        <v>3753990963</v>
      </c>
      <c r="AD19" s="20"/>
    </row>
    <row r="20" spans="13:30">
      <c r="AD20" s="20"/>
    </row>
  </sheetData>
  <autoFilter ref="A1:AG14" xr:uid="{EF828494-E79C-4AAB-A832-E8B0BAE41A5A}">
    <filterColumn colId="15">
      <filters>
        <filter val="2708"/>
      </filters>
    </filterColumn>
  </autoFilter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CF55-E456-4A85-9A62-643EFB64FC1C}">
  <dimension ref="A1:AP76"/>
  <sheetViews>
    <sheetView workbookViewId="0">
      <pane xSplit="18" ySplit="1" topLeftCell="U63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1" max="1" width="2.5703125" customWidth="1"/>
    <col min="2" max="2" width="2.85546875" customWidth="1"/>
    <col min="3" max="3" width="5.85546875" customWidth="1"/>
    <col min="4" max="4" width="2.5703125" customWidth="1"/>
    <col min="5" max="5" width="4" customWidth="1"/>
    <col min="6" max="9" width="2.5703125" customWidth="1"/>
    <col min="12" max="12" width="2.85546875" customWidth="1"/>
    <col min="14" max="16" width="2.7109375" customWidth="1"/>
    <col min="18" max="18" width="2.28515625" customWidth="1"/>
    <col min="19" max="19" width="13.7109375" style="9" customWidth="1"/>
    <col min="20" max="20" width="14.28515625" style="9" customWidth="1"/>
    <col min="21" max="21" width="11.5703125" style="9" bestFit="1"/>
    <col min="22" max="22" width="12.7109375" style="9" bestFit="1" customWidth="1"/>
    <col min="23" max="23" width="13.28515625" style="9" customWidth="1"/>
    <col min="24" max="26" width="13.7109375" style="9" customWidth="1"/>
    <col min="27" max="27" width="12.7109375" style="9" customWidth="1"/>
    <col min="28" max="28" width="13.7109375" style="9" customWidth="1"/>
    <col min="29" max="29" width="11.5703125" style="9"/>
    <col min="30" max="30" width="12.7109375" style="9" customWidth="1"/>
    <col min="31" max="31" width="18.7109375" style="9" customWidth="1"/>
    <col min="32" max="33" width="11.5703125" style="9"/>
    <col min="34" max="36" width="13.5703125" style="9" customWidth="1"/>
    <col min="37" max="39" width="11.5703125" style="9"/>
    <col min="40" max="40" width="12.7109375" style="9" customWidth="1"/>
    <col min="257" max="265" width="2.5703125" customWidth="1"/>
    <col min="271" max="271" width="4.7109375" customWidth="1"/>
    <col min="272" max="272" width="10.140625" customWidth="1"/>
    <col min="275" max="275" width="13.7109375" customWidth="1"/>
    <col min="276" max="276" width="14.28515625" customWidth="1"/>
    <col min="278" max="278" width="12.7109375" bestFit="1" customWidth="1"/>
    <col min="279" max="279" width="13.28515625" customWidth="1"/>
    <col min="280" max="282" width="13.7109375" customWidth="1"/>
    <col min="283" max="283" width="12.7109375" customWidth="1"/>
    <col min="284" max="284" width="13.7109375" customWidth="1"/>
    <col min="286" max="286" width="12.7109375" customWidth="1"/>
    <col min="287" max="287" width="18.7109375" customWidth="1"/>
    <col min="290" max="292" width="13.5703125" customWidth="1"/>
    <col min="296" max="296" width="12.7109375" customWidth="1"/>
    <col min="513" max="521" width="2.5703125" customWidth="1"/>
    <col min="527" max="527" width="4.7109375" customWidth="1"/>
    <col min="528" max="528" width="10.140625" customWidth="1"/>
    <col min="531" max="531" width="13.7109375" customWidth="1"/>
    <col min="532" max="532" width="14.28515625" customWidth="1"/>
    <col min="534" max="534" width="12.7109375" bestFit="1" customWidth="1"/>
    <col min="535" max="535" width="13.28515625" customWidth="1"/>
    <col min="536" max="538" width="13.7109375" customWidth="1"/>
    <col min="539" max="539" width="12.7109375" customWidth="1"/>
    <col min="540" max="540" width="13.7109375" customWidth="1"/>
    <col min="542" max="542" width="12.7109375" customWidth="1"/>
    <col min="543" max="543" width="18.7109375" customWidth="1"/>
    <col min="546" max="548" width="13.5703125" customWidth="1"/>
    <col min="552" max="552" width="12.7109375" customWidth="1"/>
    <col min="769" max="777" width="2.5703125" customWidth="1"/>
    <col min="783" max="783" width="4.7109375" customWidth="1"/>
    <col min="784" max="784" width="10.140625" customWidth="1"/>
    <col min="787" max="787" width="13.7109375" customWidth="1"/>
    <col min="788" max="788" width="14.28515625" customWidth="1"/>
    <col min="790" max="790" width="12.7109375" bestFit="1" customWidth="1"/>
    <col min="791" max="791" width="13.28515625" customWidth="1"/>
    <col min="792" max="794" width="13.7109375" customWidth="1"/>
    <col min="795" max="795" width="12.7109375" customWidth="1"/>
    <col min="796" max="796" width="13.7109375" customWidth="1"/>
    <col min="798" max="798" width="12.7109375" customWidth="1"/>
    <col min="799" max="799" width="18.7109375" customWidth="1"/>
    <col min="802" max="804" width="13.5703125" customWidth="1"/>
    <col min="808" max="808" width="12.7109375" customWidth="1"/>
    <col min="1025" max="1033" width="2.5703125" customWidth="1"/>
    <col min="1039" max="1039" width="4.7109375" customWidth="1"/>
    <col min="1040" max="1040" width="10.140625" customWidth="1"/>
    <col min="1043" max="1043" width="13.7109375" customWidth="1"/>
    <col min="1044" max="1044" width="14.28515625" customWidth="1"/>
    <col min="1046" max="1046" width="12.7109375" bestFit="1" customWidth="1"/>
    <col min="1047" max="1047" width="13.28515625" customWidth="1"/>
    <col min="1048" max="1050" width="13.7109375" customWidth="1"/>
    <col min="1051" max="1051" width="12.7109375" customWidth="1"/>
    <col min="1052" max="1052" width="13.7109375" customWidth="1"/>
    <col min="1054" max="1054" width="12.7109375" customWidth="1"/>
    <col min="1055" max="1055" width="18.7109375" customWidth="1"/>
    <col min="1058" max="1060" width="13.5703125" customWidth="1"/>
    <col min="1064" max="1064" width="12.7109375" customWidth="1"/>
    <col min="1281" max="1289" width="2.5703125" customWidth="1"/>
    <col min="1295" max="1295" width="4.7109375" customWidth="1"/>
    <col min="1296" max="1296" width="10.140625" customWidth="1"/>
    <col min="1299" max="1299" width="13.7109375" customWidth="1"/>
    <col min="1300" max="1300" width="14.28515625" customWidth="1"/>
    <col min="1302" max="1302" width="12.7109375" bestFit="1" customWidth="1"/>
    <col min="1303" max="1303" width="13.28515625" customWidth="1"/>
    <col min="1304" max="1306" width="13.7109375" customWidth="1"/>
    <col min="1307" max="1307" width="12.7109375" customWidth="1"/>
    <col min="1308" max="1308" width="13.7109375" customWidth="1"/>
    <col min="1310" max="1310" width="12.7109375" customWidth="1"/>
    <col min="1311" max="1311" width="18.7109375" customWidth="1"/>
    <col min="1314" max="1316" width="13.5703125" customWidth="1"/>
    <col min="1320" max="1320" width="12.7109375" customWidth="1"/>
    <col min="1537" max="1545" width="2.5703125" customWidth="1"/>
    <col min="1551" max="1551" width="4.7109375" customWidth="1"/>
    <col min="1552" max="1552" width="10.140625" customWidth="1"/>
    <col min="1555" max="1555" width="13.7109375" customWidth="1"/>
    <col min="1556" max="1556" width="14.28515625" customWidth="1"/>
    <col min="1558" max="1558" width="12.7109375" bestFit="1" customWidth="1"/>
    <col min="1559" max="1559" width="13.28515625" customWidth="1"/>
    <col min="1560" max="1562" width="13.7109375" customWidth="1"/>
    <col min="1563" max="1563" width="12.7109375" customWidth="1"/>
    <col min="1564" max="1564" width="13.7109375" customWidth="1"/>
    <col min="1566" max="1566" width="12.7109375" customWidth="1"/>
    <col min="1567" max="1567" width="18.7109375" customWidth="1"/>
    <col min="1570" max="1572" width="13.5703125" customWidth="1"/>
    <col min="1576" max="1576" width="12.7109375" customWidth="1"/>
    <col min="1793" max="1801" width="2.5703125" customWidth="1"/>
    <col min="1807" max="1807" width="4.7109375" customWidth="1"/>
    <col min="1808" max="1808" width="10.140625" customWidth="1"/>
    <col min="1811" max="1811" width="13.7109375" customWidth="1"/>
    <col min="1812" max="1812" width="14.28515625" customWidth="1"/>
    <col min="1814" max="1814" width="12.7109375" bestFit="1" customWidth="1"/>
    <col min="1815" max="1815" width="13.28515625" customWidth="1"/>
    <col min="1816" max="1818" width="13.7109375" customWidth="1"/>
    <col min="1819" max="1819" width="12.7109375" customWidth="1"/>
    <col min="1820" max="1820" width="13.7109375" customWidth="1"/>
    <col min="1822" max="1822" width="12.7109375" customWidth="1"/>
    <col min="1823" max="1823" width="18.7109375" customWidth="1"/>
    <col min="1826" max="1828" width="13.5703125" customWidth="1"/>
    <col min="1832" max="1832" width="12.7109375" customWidth="1"/>
    <col min="2049" max="2057" width="2.5703125" customWidth="1"/>
    <col min="2063" max="2063" width="4.7109375" customWidth="1"/>
    <col min="2064" max="2064" width="10.140625" customWidth="1"/>
    <col min="2067" max="2067" width="13.7109375" customWidth="1"/>
    <col min="2068" max="2068" width="14.28515625" customWidth="1"/>
    <col min="2070" max="2070" width="12.7109375" bestFit="1" customWidth="1"/>
    <col min="2071" max="2071" width="13.28515625" customWidth="1"/>
    <col min="2072" max="2074" width="13.7109375" customWidth="1"/>
    <col min="2075" max="2075" width="12.7109375" customWidth="1"/>
    <col min="2076" max="2076" width="13.7109375" customWidth="1"/>
    <col min="2078" max="2078" width="12.7109375" customWidth="1"/>
    <col min="2079" max="2079" width="18.7109375" customWidth="1"/>
    <col min="2082" max="2084" width="13.5703125" customWidth="1"/>
    <col min="2088" max="2088" width="12.7109375" customWidth="1"/>
    <col min="2305" max="2313" width="2.5703125" customWidth="1"/>
    <col min="2319" max="2319" width="4.7109375" customWidth="1"/>
    <col min="2320" max="2320" width="10.140625" customWidth="1"/>
    <col min="2323" max="2323" width="13.7109375" customWidth="1"/>
    <col min="2324" max="2324" width="14.28515625" customWidth="1"/>
    <col min="2326" max="2326" width="12.7109375" bestFit="1" customWidth="1"/>
    <col min="2327" max="2327" width="13.28515625" customWidth="1"/>
    <col min="2328" max="2330" width="13.7109375" customWidth="1"/>
    <col min="2331" max="2331" width="12.7109375" customWidth="1"/>
    <col min="2332" max="2332" width="13.7109375" customWidth="1"/>
    <col min="2334" max="2334" width="12.7109375" customWidth="1"/>
    <col min="2335" max="2335" width="18.7109375" customWidth="1"/>
    <col min="2338" max="2340" width="13.5703125" customWidth="1"/>
    <col min="2344" max="2344" width="12.7109375" customWidth="1"/>
    <col min="2561" max="2569" width="2.5703125" customWidth="1"/>
    <col min="2575" max="2575" width="4.7109375" customWidth="1"/>
    <col min="2576" max="2576" width="10.140625" customWidth="1"/>
    <col min="2579" max="2579" width="13.7109375" customWidth="1"/>
    <col min="2580" max="2580" width="14.28515625" customWidth="1"/>
    <col min="2582" max="2582" width="12.7109375" bestFit="1" customWidth="1"/>
    <col min="2583" max="2583" width="13.28515625" customWidth="1"/>
    <col min="2584" max="2586" width="13.7109375" customWidth="1"/>
    <col min="2587" max="2587" width="12.7109375" customWidth="1"/>
    <col min="2588" max="2588" width="13.7109375" customWidth="1"/>
    <col min="2590" max="2590" width="12.7109375" customWidth="1"/>
    <col min="2591" max="2591" width="18.7109375" customWidth="1"/>
    <col min="2594" max="2596" width="13.5703125" customWidth="1"/>
    <col min="2600" max="2600" width="12.7109375" customWidth="1"/>
    <col min="2817" max="2825" width="2.5703125" customWidth="1"/>
    <col min="2831" max="2831" width="4.7109375" customWidth="1"/>
    <col min="2832" max="2832" width="10.140625" customWidth="1"/>
    <col min="2835" max="2835" width="13.7109375" customWidth="1"/>
    <col min="2836" max="2836" width="14.28515625" customWidth="1"/>
    <col min="2838" max="2838" width="12.7109375" bestFit="1" customWidth="1"/>
    <col min="2839" max="2839" width="13.28515625" customWidth="1"/>
    <col min="2840" max="2842" width="13.7109375" customWidth="1"/>
    <col min="2843" max="2843" width="12.7109375" customWidth="1"/>
    <col min="2844" max="2844" width="13.7109375" customWidth="1"/>
    <col min="2846" max="2846" width="12.7109375" customWidth="1"/>
    <col min="2847" max="2847" width="18.7109375" customWidth="1"/>
    <col min="2850" max="2852" width="13.5703125" customWidth="1"/>
    <col min="2856" max="2856" width="12.7109375" customWidth="1"/>
    <col min="3073" max="3081" width="2.5703125" customWidth="1"/>
    <col min="3087" max="3087" width="4.7109375" customWidth="1"/>
    <col min="3088" max="3088" width="10.140625" customWidth="1"/>
    <col min="3091" max="3091" width="13.7109375" customWidth="1"/>
    <col min="3092" max="3092" width="14.28515625" customWidth="1"/>
    <col min="3094" max="3094" width="12.7109375" bestFit="1" customWidth="1"/>
    <col min="3095" max="3095" width="13.28515625" customWidth="1"/>
    <col min="3096" max="3098" width="13.7109375" customWidth="1"/>
    <col min="3099" max="3099" width="12.7109375" customWidth="1"/>
    <col min="3100" max="3100" width="13.7109375" customWidth="1"/>
    <col min="3102" max="3102" width="12.7109375" customWidth="1"/>
    <col min="3103" max="3103" width="18.7109375" customWidth="1"/>
    <col min="3106" max="3108" width="13.5703125" customWidth="1"/>
    <col min="3112" max="3112" width="12.7109375" customWidth="1"/>
    <col min="3329" max="3337" width="2.5703125" customWidth="1"/>
    <col min="3343" max="3343" width="4.7109375" customWidth="1"/>
    <col min="3344" max="3344" width="10.140625" customWidth="1"/>
    <col min="3347" max="3347" width="13.7109375" customWidth="1"/>
    <col min="3348" max="3348" width="14.28515625" customWidth="1"/>
    <col min="3350" max="3350" width="12.7109375" bestFit="1" customWidth="1"/>
    <col min="3351" max="3351" width="13.28515625" customWidth="1"/>
    <col min="3352" max="3354" width="13.7109375" customWidth="1"/>
    <col min="3355" max="3355" width="12.7109375" customWidth="1"/>
    <col min="3356" max="3356" width="13.7109375" customWidth="1"/>
    <col min="3358" max="3358" width="12.7109375" customWidth="1"/>
    <col min="3359" max="3359" width="18.7109375" customWidth="1"/>
    <col min="3362" max="3364" width="13.5703125" customWidth="1"/>
    <col min="3368" max="3368" width="12.7109375" customWidth="1"/>
    <col min="3585" max="3593" width="2.5703125" customWidth="1"/>
    <col min="3599" max="3599" width="4.7109375" customWidth="1"/>
    <col min="3600" max="3600" width="10.140625" customWidth="1"/>
    <col min="3603" max="3603" width="13.7109375" customWidth="1"/>
    <col min="3604" max="3604" width="14.28515625" customWidth="1"/>
    <col min="3606" max="3606" width="12.7109375" bestFit="1" customWidth="1"/>
    <col min="3607" max="3607" width="13.28515625" customWidth="1"/>
    <col min="3608" max="3610" width="13.7109375" customWidth="1"/>
    <col min="3611" max="3611" width="12.7109375" customWidth="1"/>
    <col min="3612" max="3612" width="13.7109375" customWidth="1"/>
    <col min="3614" max="3614" width="12.7109375" customWidth="1"/>
    <col min="3615" max="3615" width="18.7109375" customWidth="1"/>
    <col min="3618" max="3620" width="13.5703125" customWidth="1"/>
    <col min="3624" max="3624" width="12.7109375" customWidth="1"/>
    <col min="3841" max="3849" width="2.5703125" customWidth="1"/>
    <col min="3855" max="3855" width="4.7109375" customWidth="1"/>
    <col min="3856" max="3856" width="10.140625" customWidth="1"/>
    <col min="3859" max="3859" width="13.7109375" customWidth="1"/>
    <col min="3860" max="3860" width="14.28515625" customWidth="1"/>
    <col min="3862" max="3862" width="12.7109375" bestFit="1" customWidth="1"/>
    <col min="3863" max="3863" width="13.28515625" customWidth="1"/>
    <col min="3864" max="3866" width="13.7109375" customWidth="1"/>
    <col min="3867" max="3867" width="12.7109375" customWidth="1"/>
    <col min="3868" max="3868" width="13.7109375" customWidth="1"/>
    <col min="3870" max="3870" width="12.7109375" customWidth="1"/>
    <col min="3871" max="3871" width="18.7109375" customWidth="1"/>
    <col min="3874" max="3876" width="13.5703125" customWidth="1"/>
    <col min="3880" max="3880" width="12.7109375" customWidth="1"/>
    <col min="4097" max="4105" width="2.5703125" customWidth="1"/>
    <col min="4111" max="4111" width="4.7109375" customWidth="1"/>
    <col min="4112" max="4112" width="10.140625" customWidth="1"/>
    <col min="4115" max="4115" width="13.7109375" customWidth="1"/>
    <col min="4116" max="4116" width="14.28515625" customWidth="1"/>
    <col min="4118" max="4118" width="12.7109375" bestFit="1" customWidth="1"/>
    <col min="4119" max="4119" width="13.28515625" customWidth="1"/>
    <col min="4120" max="4122" width="13.7109375" customWidth="1"/>
    <col min="4123" max="4123" width="12.7109375" customWidth="1"/>
    <col min="4124" max="4124" width="13.7109375" customWidth="1"/>
    <col min="4126" max="4126" width="12.7109375" customWidth="1"/>
    <col min="4127" max="4127" width="18.7109375" customWidth="1"/>
    <col min="4130" max="4132" width="13.5703125" customWidth="1"/>
    <col min="4136" max="4136" width="12.7109375" customWidth="1"/>
    <col min="4353" max="4361" width="2.5703125" customWidth="1"/>
    <col min="4367" max="4367" width="4.7109375" customWidth="1"/>
    <col min="4368" max="4368" width="10.140625" customWidth="1"/>
    <col min="4371" max="4371" width="13.7109375" customWidth="1"/>
    <col min="4372" max="4372" width="14.28515625" customWidth="1"/>
    <col min="4374" max="4374" width="12.7109375" bestFit="1" customWidth="1"/>
    <col min="4375" max="4375" width="13.28515625" customWidth="1"/>
    <col min="4376" max="4378" width="13.7109375" customWidth="1"/>
    <col min="4379" max="4379" width="12.7109375" customWidth="1"/>
    <col min="4380" max="4380" width="13.7109375" customWidth="1"/>
    <col min="4382" max="4382" width="12.7109375" customWidth="1"/>
    <col min="4383" max="4383" width="18.7109375" customWidth="1"/>
    <col min="4386" max="4388" width="13.5703125" customWidth="1"/>
    <col min="4392" max="4392" width="12.7109375" customWidth="1"/>
    <col min="4609" max="4617" width="2.5703125" customWidth="1"/>
    <col min="4623" max="4623" width="4.7109375" customWidth="1"/>
    <col min="4624" max="4624" width="10.140625" customWidth="1"/>
    <col min="4627" max="4627" width="13.7109375" customWidth="1"/>
    <col min="4628" max="4628" width="14.28515625" customWidth="1"/>
    <col min="4630" max="4630" width="12.7109375" bestFit="1" customWidth="1"/>
    <col min="4631" max="4631" width="13.28515625" customWidth="1"/>
    <col min="4632" max="4634" width="13.7109375" customWidth="1"/>
    <col min="4635" max="4635" width="12.7109375" customWidth="1"/>
    <col min="4636" max="4636" width="13.7109375" customWidth="1"/>
    <col min="4638" max="4638" width="12.7109375" customWidth="1"/>
    <col min="4639" max="4639" width="18.7109375" customWidth="1"/>
    <col min="4642" max="4644" width="13.5703125" customWidth="1"/>
    <col min="4648" max="4648" width="12.7109375" customWidth="1"/>
    <col min="4865" max="4873" width="2.5703125" customWidth="1"/>
    <col min="4879" max="4879" width="4.7109375" customWidth="1"/>
    <col min="4880" max="4880" width="10.140625" customWidth="1"/>
    <col min="4883" max="4883" width="13.7109375" customWidth="1"/>
    <col min="4884" max="4884" width="14.28515625" customWidth="1"/>
    <col min="4886" max="4886" width="12.7109375" bestFit="1" customWidth="1"/>
    <col min="4887" max="4887" width="13.28515625" customWidth="1"/>
    <col min="4888" max="4890" width="13.7109375" customWidth="1"/>
    <col min="4891" max="4891" width="12.7109375" customWidth="1"/>
    <col min="4892" max="4892" width="13.7109375" customWidth="1"/>
    <col min="4894" max="4894" width="12.7109375" customWidth="1"/>
    <col min="4895" max="4895" width="18.7109375" customWidth="1"/>
    <col min="4898" max="4900" width="13.5703125" customWidth="1"/>
    <col min="4904" max="4904" width="12.7109375" customWidth="1"/>
    <col min="5121" max="5129" width="2.5703125" customWidth="1"/>
    <col min="5135" max="5135" width="4.7109375" customWidth="1"/>
    <col min="5136" max="5136" width="10.140625" customWidth="1"/>
    <col min="5139" max="5139" width="13.7109375" customWidth="1"/>
    <col min="5140" max="5140" width="14.28515625" customWidth="1"/>
    <col min="5142" max="5142" width="12.7109375" bestFit="1" customWidth="1"/>
    <col min="5143" max="5143" width="13.28515625" customWidth="1"/>
    <col min="5144" max="5146" width="13.7109375" customWidth="1"/>
    <col min="5147" max="5147" width="12.7109375" customWidth="1"/>
    <col min="5148" max="5148" width="13.7109375" customWidth="1"/>
    <col min="5150" max="5150" width="12.7109375" customWidth="1"/>
    <col min="5151" max="5151" width="18.7109375" customWidth="1"/>
    <col min="5154" max="5156" width="13.5703125" customWidth="1"/>
    <col min="5160" max="5160" width="12.7109375" customWidth="1"/>
    <col min="5377" max="5385" width="2.5703125" customWidth="1"/>
    <col min="5391" max="5391" width="4.7109375" customWidth="1"/>
    <col min="5392" max="5392" width="10.140625" customWidth="1"/>
    <col min="5395" max="5395" width="13.7109375" customWidth="1"/>
    <col min="5396" max="5396" width="14.28515625" customWidth="1"/>
    <col min="5398" max="5398" width="12.7109375" bestFit="1" customWidth="1"/>
    <col min="5399" max="5399" width="13.28515625" customWidth="1"/>
    <col min="5400" max="5402" width="13.7109375" customWidth="1"/>
    <col min="5403" max="5403" width="12.7109375" customWidth="1"/>
    <col min="5404" max="5404" width="13.7109375" customWidth="1"/>
    <col min="5406" max="5406" width="12.7109375" customWidth="1"/>
    <col min="5407" max="5407" width="18.7109375" customWidth="1"/>
    <col min="5410" max="5412" width="13.5703125" customWidth="1"/>
    <col min="5416" max="5416" width="12.7109375" customWidth="1"/>
    <col min="5633" max="5641" width="2.5703125" customWidth="1"/>
    <col min="5647" max="5647" width="4.7109375" customWidth="1"/>
    <col min="5648" max="5648" width="10.140625" customWidth="1"/>
    <col min="5651" max="5651" width="13.7109375" customWidth="1"/>
    <col min="5652" max="5652" width="14.28515625" customWidth="1"/>
    <col min="5654" max="5654" width="12.7109375" bestFit="1" customWidth="1"/>
    <col min="5655" max="5655" width="13.28515625" customWidth="1"/>
    <col min="5656" max="5658" width="13.7109375" customWidth="1"/>
    <col min="5659" max="5659" width="12.7109375" customWidth="1"/>
    <col min="5660" max="5660" width="13.7109375" customWidth="1"/>
    <col min="5662" max="5662" width="12.7109375" customWidth="1"/>
    <col min="5663" max="5663" width="18.7109375" customWidth="1"/>
    <col min="5666" max="5668" width="13.5703125" customWidth="1"/>
    <col min="5672" max="5672" width="12.7109375" customWidth="1"/>
    <col min="5889" max="5897" width="2.5703125" customWidth="1"/>
    <col min="5903" max="5903" width="4.7109375" customWidth="1"/>
    <col min="5904" max="5904" width="10.140625" customWidth="1"/>
    <col min="5907" max="5907" width="13.7109375" customWidth="1"/>
    <col min="5908" max="5908" width="14.28515625" customWidth="1"/>
    <col min="5910" max="5910" width="12.7109375" bestFit="1" customWidth="1"/>
    <col min="5911" max="5911" width="13.28515625" customWidth="1"/>
    <col min="5912" max="5914" width="13.7109375" customWidth="1"/>
    <col min="5915" max="5915" width="12.7109375" customWidth="1"/>
    <col min="5916" max="5916" width="13.7109375" customWidth="1"/>
    <col min="5918" max="5918" width="12.7109375" customWidth="1"/>
    <col min="5919" max="5919" width="18.7109375" customWidth="1"/>
    <col min="5922" max="5924" width="13.5703125" customWidth="1"/>
    <col min="5928" max="5928" width="12.7109375" customWidth="1"/>
    <col min="6145" max="6153" width="2.5703125" customWidth="1"/>
    <col min="6159" max="6159" width="4.7109375" customWidth="1"/>
    <col min="6160" max="6160" width="10.140625" customWidth="1"/>
    <col min="6163" max="6163" width="13.7109375" customWidth="1"/>
    <col min="6164" max="6164" width="14.28515625" customWidth="1"/>
    <col min="6166" max="6166" width="12.7109375" bestFit="1" customWidth="1"/>
    <col min="6167" max="6167" width="13.28515625" customWidth="1"/>
    <col min="6168" max="6170" width="13.7109375" customWidth="1"/>
    <col min="6171" max="6171" width="12.7109375" customWidth="1"/>
    <col min="6172" max="6172" width="13.7109375" customWidth="1"/>
    <col min="6174" max="6174" width="12.7109375" customWidth="1"/>
    <col min="6175" max="6175" width="18.7109375" customWidth="1"/>
    <col min="6178" max="6180" width="13.5703125" customWidth="1"/>
    <col min="6184" max="6184" width="12.7109375" customWidth="1"/>
    <col min="6401" max="6409" width="2.5703125" customWidth="1"/>
    <col min="6415" max="6415" width="4.7109375" customWidth="1"/>
    <col min="6416" max="6416" width="10.140625" customWidth="1"/>
    <col min="6419" max="6419" width="13.7109375" customWidth="1"/>
    <col min="6420" max="6420" width="14.28515625" customWidth="1"/>
    <col min="6422" max="6422" width="12.7109375" bestFit="1" customWidth="1"/>
    <col min="6423" max="6423" width="13.28515625" customWidth="1"/>
    <col min="6424" max="6426" width="13.7109375" customWidth="1"/>
    <col min="6427" max="6427" width="12.7109375" customWidth="1"/>
    <col min="6428" max="6428" width="13.7109375" customWidth="1"/>
    <col min="6430" max="6430" width="12.7109375" customWidth="1"/>
    <col min="6431" max="6431" width="18.7109375" customWidth="1"/>
    <col min="6434" max="6436" width="13.5703125" customWidth="1"/>
    <col min="6440" max="6440" width="12.7109375" customWidth="1"/>
    <col min="6657" max="6665" width="2.5703125" customWidth="1"/>
    <col min="6671" max="6671" width="4.7109375" customWidth="1"/>
    <col min="6672" max="6672" width="10.140625" customWidth="1"/>
    <col min="6675" max="6675" width="13.7109375" customWidth="1"/>
    <col min="6676" max="6676" width="14.28515625" customWidth="1"/>
    <col min="6678" max="6678" width="12.7109375" bestFit="1" customWidth="1"/>
    <col min="6679" max="6679" width="13.28515625" customWidth="1"/>
    <col min="6680" max="6682" width="13.7109375" customWidth="1"/>
    <col min="6683" max="6683" width="12.7109375" customWidth="1"/>
    <col min="6684" max="6684" width="13.7109375" customWidth="1"/>
    <col min="6686" max="6686" width="12.7109375" customWidth="1"/>
    <col min="6687" max="6687" width="18.7109375" customWidth="1"/>
    <col min="6690" max="6692" width="13.5703125" customWidth="1"/>
    <col min="6696" max="6696" width="12.7109375" customWidth="1"/>
    <col min="6913" max="6921" width="2.5703125" customWidth="1"/>
    <col min="6927" max="6927" width="4.7109375" customWidth="1"/>
    <col min="6928" max="6928" width="10.140625" customWidth="1"/>
    <col min="6931" max="6931" width="13.7109375" customWidth="1"/>
    <col min="6932" max="6932" width="14.28515625" customWidth="1"/>
    <col min="6934" max="6934" width="12.7109375" bestFit="1" customWidth="1"/>
    <col min="6935" max="6935" width="13.28515625" customWidth="1"/>
    <col min="6936" max="6938" width="13.7109375" customWidth="1"/>
    <col min="6939" max="6939" width="12.7109375" customWidth="1"/>
    <col min="6940" max="6940" width="13.7109375" customWidth="1"/>
    <col min="6942" max="6942" width="12.7109375" customWidth="1"/>
    <col min="6943" max="6943" width="18.7109375" customWidth="1"/>
    <col min="6946" max="6948" width="13.5703125" customWidth="1"/>
    <col min="6952" max="6952" width="12.7109375" customWidth="1"/>
    <col min="7169" max="7177" width="2.5703125" customWidth="1"/>
    <col min="7183" max="7183" width="4.7109375" customWidth="1"/>
    <col min="7184" max="7184" width="10.140625" customWidth="1"/>
    <col min="7187" max="7187" width="13.7109375" customWidth="1"/>
    <col min="7188" max="7188" width="14.28515625" customWidth="1"/>
    <col min="7190" max="7190" width="12.7109375" bestFit="1" customWidth="1"/>
    <col min="7191" max="7191" width="13.28515625" customWidth="1"/>
    <col min="7192" max="7194" width="13.7109375" customWidth="1"/>
    <col min="7195" max="7195" width="12.7109375" customWidth="1"/>
    <col min="7196" max="7196" width="13.7109375" customWidth="1"/>
    <col min="7198" max="7198" width="12.7109375" customWidth="1"/>
    <col min="7199" max="7199" width="18.7109375" customWidth="1"/>
    <col min="7202" max="7204" width="13.5703125" customWidth="1"/>
    <col min="7208" max="7208" width="12.7109375" customWidth="1"/>
    <col min="7425" max="7433" width="2.5703125" customWidth="1"/>
    <col min="7439" max="7439" width="4.7109375" customWidth="1"/>
    <col min="7440" max="7440" width="10.140625" customWidth="1"/>
    <col min="7443" max="7443" width="13.7109375" customWidth="1"/>
    <col min="7444" max="7444" width="14.28515625" customWidth="1"/>
    <col min="7446" max="7446" width="12.7109375" bestFit="1" customWidth="1"/>
    <col min="7447" max="7447" width="13.28515625" customWidth="1"/>
    <col min="7448" max="7450" width="13.7109375" customWidth="1"/>
    <col min="7451" max="7451" width="12.7109375" customWidth="1"/>
    <col min="7452" max="7452" width="13.7109375" customWidth="1"/>
    <col min="7454" max="7454" width="12.7109375" customWidth="1"/>
    <col min="7455" max="7455" width="18.7109375" customWidth="1"/>
    <col min="7458" max="7460" width="13.5703125" customWidth="1"/>
    <col min="7464" max="7464" width="12.7109375" customWidth="1"/>
    <col min="7681" max="7689" width="2.5703125" customWidth="1"/>
    <col min="7695" max="7695" width="4.7109375" customWidth="1"/>
    <col min="7696" max="7696" width="10.140625" customWidth="1"/>
    <col min="7699" max="7699" width="13.7109375" customWidth="1"/>
    <col min="7700" max="7700" width="14.28515625" customWidth="1"/>
    <col min="7702" max="7702" width="12.7109375" bestFit="1" customWidth="1"/>
    <col min="7703" max="7703" width="13.28515625" customWidth="1"/>
    <col min="7704" max="7706" width="13.7109375" customWidth="1"/>
    <col min="7707" max="7707" width="12.7109375" customWidth="1"/>
    <col min="7708" max="7708" width="13.7109375" customWidth="1"/>
    <col min="7710" max="7710" width="12.7109375" customWidth="1"/>
    <col min="7711" max="7711" width="18.7109375" customWidth="1"/>
    <col min="7714" max="7716" width="13.5703125" customWidth="1"/>
    <col min="7720" max="7720" width="12.7109375" customWidth="1"/>
    <col min="7937" max="7945" width="2.5703125" customWidth="1"/>
    <col min="7951" max="7951" width="4.7109375" customWidth="1"/>
    <col min="7952" max="7952" width="10.140625" customWidth="1"/>
    <col min="7955" max="7955" width="13.7109375" customWidth="1"/>
    <col min="7956" max="7956" width="14.28515625" customWidth="1"/>
    <col min="7958" max="7958" width="12.7109375" bestFit="1" customWidth="1"/>
    <col min="7959" max="7959" width="13.28515625" customWidth="1"/>
    <col min="7960" max="7962" width="13.7109375" customWidth="1"/>
    <col min="7963" max="7963" width="12.7109375" customWidth="1"/>
    <col min="7964" max="7964" width="13.7109375" customWidth="1"/>
    <col min="7966" max="7966" width="12.7109375" customWidth="1"/>
    <col min="7967" max="7967" width="18.7109375" customWidth="1"/>
    <col min="7970" max="7972" width="13.5703125" customWidth="1"/>
    <col min="7976" max="7976" width="12.7109375" customWidth="1"/>
    <col min="8193" max="8201" width="2.5703125" customWidth="1"/>
    <col min="8207" max="8207" width="4.7109375" customWidth="1"/>
    <col min="8208" max="8208" width="10.140625" customWidth="1"/>
    <col min="8211" max="8211" width="13.7109375" customWidth="1"/>
    <col min="8212" max="8212" width="14.28515625" customWidth="1"/>
    <col min="8214" max="8214" width="12.7109375" bestFit="1" customWidth="1"/>
    <col min="8215" max="8215" width="13.28515625" customWidth="1"/>
    <col min="8216" max="8218" width="13.7109375" customWidth="1"/>
    <col min="8219" max="8219" width="12.7109375" customWidth="1"/>
    <col min="8220" max="8220" width="13.7109375" customWidth="1"/>
    <col min="8222" max="8222" width="12.7109375" customWidth="1"/>
    <col min="8223" max="8223" width="18.7109375" customWidth="1"/>
    <col min="8226" max="8228" width="13.5703125" customWidth="1"/>
    <col min="8232" max="8232" width="12.7109375" customWidth="1"/>
    <col min="8449" max="8457" width="2.5703125" customWidth="1"/>
    <col min="8463" max="8463" width="4.7109375" customWidth="1"/>
    <col min="8464" max="8464" width="10.140625" customWidth="1"/>
    <col min="8467" max="8467" width="13.7109375" customWidth="1"/>
    <col min="8468" max="8468" width="14.28515625" customWidth="1"/>
    <col min="8470" max="8470" width="12.7109375" bestFit="1" customWidth="1"/>
    <col min="8471" max="8471" width="13.28515625" customWidth="1"/>
    <col min="8472" max="8474" width="13.7109375" customWidth="1"/>
    <col min="8475" max="8475" width="12.7109375" customWidth="1"/>
    <col min="8476" max="8476" width="13.7109375" customWidth="1"/>
    <col min="8478" max="8478" width="12.7109375" customWidth="1"/>
    <col min="8479" max="8479" width="18.7109375" customWidth="1"/>
    <col min="8482" max="8484" width="13.5703125" customWidth="1"/>
    <col min="8488" max="8488" width="12.7109375" customWidth="1"/>
    <col min="8705" max="8713" width="2.5703125" customWidth="1"/>
    <col min="8719" max="8719" width="4.7109375" customWidth="1"/>
    <col min="8720" max="8720" width="10.140625" customWidth="1"/>
    <col min="8723" max="8723" width="13.7109375" customWidth="1"/>
    <col min="8724" max="8724" width="14.28515625" customWidth="1"/>
    <col min="8726" max="8726" width="12.7109375" bestFit="1" customWidth="1"/>
    <col min="8727" max="8727" width="13.28515625" customWidth="1"/>
    <col min="8728" max="8730" width="13.7109375" customWidth="1"/>
    <col min="8731" max="8731" width="12.7109375" customWidth="1"/>
    <col min="8732" max="8732" width="13.7109375" customWidth="1"/>
    <col min="8734" max="8734" width="12.7109375" customWidth="1"/>
    <col min="8735" max="8735" width="18.7109375" customWidth="1"/>
    <col min="8738" max="8740" width="13.5703125" customWidth="1"/>
    <col min="8744" max="8744" width="12.7109375" customWidth="1"/>
    <col min="8961" max="8969" width="2.5703125" customWidth="1"/>
    <col min="8975" max="8975" width="4.7109375" customWidth="1"/>
    <col min="8976" max="8976" width="10.140625" customWidth="1"/>
    <col min="8979" max="8979" width="13.7109375" customWidth="1"/>
    <col min="8980" max="8980" width="14.28515625" customWidth="1"/>
    <col min="8982" max="8982" width="12.7109375" bestFit="1" customWidth="1"/>
    <col min="8983" max="8983" width="13.28515625" customWidth="1"/>
    <col min="8984" max="8986" width="13.7109375" customWidth="1"/>
    <col min="8987" max="8987" width="12.7109375" customWidth="1"/>
    <col min="8988" max="8988" width="13.7109375" customWidth="1"/>
    <col min="8990" max="8990" width="12.7109375" customWidth="1"/>
    <col min="8991" max="8991" width="18.7109375" customWidth="1"/>
    <col min="8994" max="8996" width="13.5703125" customWidth="1"/>
    <col min="9000" max="9000" width="12.7109375" customWidth="1"/>
    <col min="9217" max="9225" width="2.5703125" customWidth="1"/>
    <col min="9231" max="9231" width="4.7109375" customWidth="1"/>
    <col min="9232" max="9232" width="10.140625" customWidth="1"/>
    <col min="9235" max="9235" width="13.7109375" customWidth="1"/>
    <col min="9236" max="9236" width="14.28515625" customWidth="1"/>
    <col min="9238" max="9238" width="12.7109375" bestFit="1" customWidth="1"/>
    <col min="9239" max="9239" width="13.28515625" customWidth="1"/>
    <col min="9240" max="9242" width="13.7109375" customWidth="1"/>
    <col min="9243" max="9243" width="12.7109375" customWidth="1"/>
    <col min="9244" max="9244" width="13.7109375" customWidth="1"/>
    <col min="9246" max="9246" width="12.7109375" customWidth="1"/>
    <col min="9247" max="9247" width="18.7109375" customWidth="1"/>
    <col min="9250" max="9252" width="13.5703125" customWidth="1"/>
    <col min="9256" max="9256" width="12.7109375" customWidth="1"/>
    <col min="9473" max="9481" width="2.5703125" customWidth="1"/>
    <col min="9487" max="9487" width="4.7109375" customWidth="1"/>
    <col min="9488" max="9488" width="10.140625" customWidth="1"/>
    <col min="9491" max="9491" width="13.7109375" customWidth="1"/>
    <col min="9492" max="9492" width="14.28515625" customWidth="1"/>
    <col min="9494" max="9494" width="12.7109375" bestFit="1" customWidth="1"/>
    <col min="9495" max="9495" width="13.28515625" customWidth="1"/>
    <col min="9496" max="9498" width="13.7109375" customWidth="1"/>
    <col min="9499" max="9499" width="12.7109375" customWidth="1"/>
    <col min="9500" max="9500" width="13.7109375" customWidth="1"/>
    <col min="9502" max="9502" width="12.7109375" customWidth="1"/>
    <col min="9503" max="9503" width="18.7109375" customWidth="1"/>
    <col min="9506" max="9508" width="13.5703125" customWidth="1"/>
    <col min="9512" max="9512" width="12.7109375" customWidth="1"/>
    <col min="9729" max="9737" width="2.5703125" customWidth="1"/>
    <col min="9743" max="9743" width="4.7109375" customWidth="1"/>
    <col min="9744" max="9744" width="10.140625" customWidth="1"/>
    <col min="9747" max="9747" width="13.7109375" customWidth="1"/>
    <col min="9748" max="9748" width="14.28515625" customWidth="1"/>
    <col min="9750" max="9750" width="12.7109375" bestFit="1" customWidth="1"/>
    <col min="9751" max="9751" width="13.28515625" customWidth="1"/>
    <col min="9752" max="9754" width="13.7109375" customWidth="1"/>
    <col min="9755" max="9755" width="12.7109375" customWidth="1"/>
    <col min="9756" max="9756" width="13.7109375" customWidth="1"/>
    <col min="9758" max="9758" width="12.7109375" customWidth="1"/>
    <col min="9759" max="9759" width="18.7109375" customWidth="1"/>
    <col min="9762" max="9764" width="13.5703125" customWidth="1"/>
    <col min="9768" max="9768" width="12.7109375" customWidth="1"/>
    <col min="9985" max="9993" width="2.5703125" customWidth="1"/>
    <col min="9999" max="9999" width="4.7109375" customWidth="1"/>
    <col min="10000" max="10000" width="10.140625" customWidth="1"/>
    <col min="10003" max="10003" width="13.7109375" customWidth="1"/>
    <col min="10004" max="10004" width="14.28515625" customWidth="1"/>
    <col min="10006" max="10006" width="12.7109375" bestFit="1" customWidth="1"/>
    <col min="10007" max="10007" width="13.28515625" customWidth="1"/>
    <col min="10008" max="10010" width="13.7109375" customWidth="1"/>
    <col min="10011" max="10011" width="12.7109375" customWidth="1"/>
    <col min="10012" max="10012" width="13.7109375" customWidth="1"/>
    <col min="10014" max="10014" width="12.7109375" customWidth="1"/>
    <col min="10015" max="10015" width="18.7109375" customWidth="1"/>
    <col min="10018" max="10020" width="13.5703125" customWidth="1"/>
    <col min="10024" max="10024" width="12.7109375" customWidth="1"/>
    <col min="10241" max="10249" width="2.5703125" customWidth="1"/>
    <col min="10255" max="10255" width="4.7109375" customWidth="1"/>
    <col min="10256" max="10256" width="10.140625" customWidth="1"/>
    <col min="10259" max="10259" width="13.7109375" customWidth="1"/>
    <col min="10260" max="10260" width="14.28515625" customWidth="1"/>
    <col min="10262" max="10262" width="12.7109375" bestFit="1" customWidth="1"/>
    <col min="10263" max="10263" width="13.28515625" customWidth="1"/>
    <col min="10264" max="10266" width="13.7109375" customWidth="1"/>
    <col min="10267" max="10267" width="12.7109375" customWidth="1"/>
    <col min="10268" max="10268" width="13.7109375" customWidth="1"/>
    <col min="10270" max="10270" width="12.7109375" customWidth="1"/>
    <col min="10271" max="10271" width="18.7109375" customWidth="1"/>
    <col min="10274" max="10276" width="13.5703125" customWidth="1"/>
    <col min="10280" max="10280" width="12.7109375" customWidth="1"/>
    <col min="10497" max="10505" width="2.5703125" customWidth="1"/>
    <col min="10511" max="10511" width="4.7109375" customWidth="1"/>
    <col min="10512" max="10512" width="10.140625" customWidth="1"/>
    <col min="10515" max="10515" width="13.7109375" customWidth="1"/>
    <col min="10516" max="10516" width="14.28515625" customWidth="1"/>
    <col min="10518" max="10518" width="12.7109375" bestFit="1" customWidth="1"/>
    <col min="10519" max="10519" width="13.28515625" customWidth="1"/>
    <col min="10520" max="10522" width="13.7109375" customWidth="1"/>
    <col min="10523" max="10523" width="12.7109375" customWidth="1"/>
    <col min="10524" max="10524" width="13.7109375" customWidth="1"/>
    <col min="10526" max="10526" width="12.7109375" customWidth="1"/>
    <col min="10527" max="10527" width="18.7109375" customWidth="1"/>
    <col min="10530" max="10532" width="13.5703125" customWidth="1"/>
    <col min="10536" max="10536" width="12.7109375" customWidth="1"/>
    <col min="10753" max="10761" width="2.5703125" customWidth="1"/>
    <col min="10767" max="10767" width="4.7109375" customWidth="1"/>
    <col min="10768" max="10768" width="10.140625" customWidth="1"/>
    <col min="10771" max="10771" width="13.7109375" customWidth="1"/>
    <col min="10772" max="10772" width="14.28515625" customWidth="1"/>
    <col min="10774" max="10774" width="12.7109375" bestFit="1" customWidth="1"/>
    <col min="10775" max="10775" width="13.28515625" customWidth="1"/>
    <col min="10776" max="10778" width="13.7109375" customWidth="1"/>
    <col min="10779" max="10779" width="12.7109375" customWidth="1"/>
    <col min="10780" max="10780" width="13.7109375" customWidth="1"/>
    <col min="10782" max="10782" width="12.7109375" customWidth="1"/>
    <col min="10783" max="10783" width="18.7109375" customWidth="1"/>
    <col min="10786" max="10788" width="13.5703125" customWidth="1"/>
    <col min="10792" max="10792" width="12.7109375" customWidth="1"/>
    <col min="11009" max="11017" width="2.5703125" customWidth="1"/>
    <col min="11023" max="11023" width="4.7109375" customWidth="1"/>
    <col min="11024" max="11024" width="10.140625" customWidth="1"/>
    <col min="11027" max="11027" width="13.7109375" customWidth="1"/>
    <col min="11028" max="11028" width="14.28515625" customWidth="1"/>
    <col min="11030" max="11030" width="12.7109375" bestFit="1" customWidth="1"/>
    <col min="11031" max="11031" width="13.28515625" customWidth="1"/>
    <col min="11032" max="11034" width="13.7109375" customWidth="1"/>
    <col min="11035" max="11035" width="12.7109375" customWidth="1"/>
    <col min="11036" max="11036" width="13.7109375" customWidth="1"/>
    <col min="11038" max="11038" width="12.7109375" customWidth="1"/>
    <col min="11039" max="11039" width="18.7109375" customWidth="1"/>
    <col min="11042" max="11044" width="13.5703125" customWidth="1"/>
    <col min="11048" max="11048" width="12.7109375" customWidth="1"/>
    <col min="11265" max="11273" width="2.5703125" customWidth="1"/>
    <col min="11279" max="11279" width="4.7109375" customWidth="1"/>
    <col min="11280" max="11280" width="10.140625" customWidth="1"/>
    <col min="11283" max="11283" width="13.7109375" customWidth="1"/>
    <col min="11284" max="11284" width="14.28515625" customWidth="1"/>
    <col min="11286" max="11286" width="12.7109375" bestFit="1" customWidth="1"/>
    <col min="11287" max="11287" width="13.28515625" customWidth="1"/>
    <col min="11288" max="11290" width="13.7109375" customWidth="1"/>
    <col min="11291" max="11291" width="12.7109375" customWidth="1"/>
    <col min="11292" max="11292" width="13.7109375" customWidth="1"/>
    <col min="11294" max="11294" width="12.7109375" customWidth="1"/>
    <col min="11295" max="11295" width="18.7109375" customWidth="1"/>
    <col min="11298" max="11300" width="13.5703125" customWidth="1"/>
    <col min="11304" max="11304" width="12.7109375" customWidth="1"/>
    <col min="11521" max="11529" width="2.5703125" customWidth="1"/>
    <col min="11535" max="11535" width="4.7109375" customWidth="1"/>
    <col min="11536" max="11536" width="10.140625" customWidth="1"/>
    <col min="11539" max="11539" width="13.7109375" customWidth="1"/>
    <col min="11540" max="11540" width="14.28515625" customWidth="1"/>
    <col min="11542" max="11542" width="12.7109375" bestFit="1" customWidth="1"/>
    <col min="11543" max="11543" width="13.28515625" customWidth="1"/>
    <col min="11544" max="11546" width="13.7109375" customWidth="1"/>
    <col min="11547" max="11547" width="12.7109375" customWidth="1"/>
    <col min="11548" max="11548" width="13.7109375" customWidth="1"/>
    <col min="11550" max="11550" width="12.7109375" customWidth="1"/>
    <col min="11551" max="11551" width="18.7109375" customWidth="1"/>
    <col min="11554" max="11556" width="13.5703125" customWidth="1"/>
    <col min="11560" max="11560" width="12.7109375" customWidth="1"/>
    <col min="11777" max="11785" width="2.5703125" customWidth="1"/>
    <col min="11791" max="11791" width="4.7109375" customWidth="1"/>
    <col min="11792" max="11792" width="10.140625" customWidth="1"/>
    <col min="11795" max="11795" width="13.7109375" customWidth="1"/>
    <col min="11796" max="11796" width="14.28515625" customWidth="1"/>
    <col min="11798" max="11798" width="12.7109375" bestFit="1" customWidth="1"/>
    <col min="11799" max="11799" width="13.28515625" customWidth="1"/>
    <col min="11800" max="11802" width="13.7109375" customWidth="1"/>
    <col min="11803" max="11803" width="12.7109375" customWidth="1"/>
    <col min="11804" max="11804" width="13.7109375" customWidth="1"/>
    <col min="11806" max="11806" width="12.7109375" customWidth="1"/>
    <col min="11807" max="11807" width="18.7109375" customWidth="1"/>
    <col min="11810" max="11812" width="13.5703125" customWidth="1"/>
    <col min="11816" max="11816" width="12.7109375" customWidth="1"/>
    <col min="12033" max="12041" width="2.5703125" customWidth="1"/>
    <col min="12047" max="12047" width="4.7109375" customWidth="1"/>
    <col min="12048" max="12048" width="10.140625" customWidth="1"/>
    <col min="12051" max="12051" width="13.7109375" customWidth="1"/>
    <col min="12052" max="12052" width="14.28515625" customWidth="1"/>
    <col min="12054" max="12054" width="12.7109375" bestFit="1" customWidth="1"/>
    <col min="12055" max="12055" width="13.28515625" customWidth="1"/>
    <col min="12056" max="12058" width="13.7109375" customWidth="1"/>
    <col min="12059" max="12059" width="12.7109375" customWidth="1"/>
    <col min="12060" max="12060" width="13.7109375" customWidth="1"/>
    <col min="12062" max="12062" width="12.7109375" customWidth="1"/>
    <col min="12063" max="12063" width="18.7109375" customWidth="1"/>
    <col min="12066" max="12068" width="13.5703125" customWidth="1"/>
    <col min="12072" max="12072" width="12.7109375" customWidth="1"/>
    <col min="12289" max="12297" width="2.5703125" customWidth="1"/>
    <col min="12303" max="12303" width="4.7109375" customWidth="1"/>
    <col min="12304" max="12304" width="10.140625" customWidth="1"/>
    <col min="12307" max="12307" width="13.7109375" customWidth="1"/>
    <col min="12308" max="12308" width="14.28515625" customWidth="1"/>
    <col min="12310" max="12310" width="12.7109375" bestFit="1" customWidth="1"/>
    <col min="12311" max="12311" width="13.28515625" customWidth="1"/>
    <col min="12312" max="12314" width="13.7109375" customWidth="1"/>
    <col min="12315" max="12315" width="12.7109375" customWidth="1"/>
    <col min="12316" max="12316" width="13.7109375" customWidth="1"/>
    <col min="12318" max="12318" width="12.7109375" customWidth="1"/>
    <col min="12319" max="12319" width="18.7109375" customWidth="1"/>
    <col min="12322" max="12324" width="13.5703125" customWidth="1"/>
    <col min="12328" max="12328" width="12.7109375" customWidth="1"/>
    <col min="12545" max="12553" width="2.5703125" customWidth="1"/>
    <col min="12559" max="12559" width="4.7109375" customWidth="1"/>
    <col min="12560" max="12560" width="10.140625" customWidth="1"/>
    <col min="12563" max="12563" width="13.7109375" customWidth="1"/>
    <col min="12564" max="12564" width="14.28515625" customWidth="1"/>
    <col min="12566" max="12566" width="12.7109375" bestFit="1" customWidth="1"/>
    <col min="12567" max="12567" width="13.28515625" customWidth="1"/>
    <col min="12568" max="12570" width="13.7109375" customWidth="1"/>
    <col min="12571" max="12571" width="12.7109375" customWidth="1"/>
    <col min="12572" max="12572" width="13.7109375" customWidth="1"/>
    <col min="12574" max="12574" width="12.7109375" customWidth="1"/>
    <col min="12575" max="12575" width="18.7109375" customWidth="1"/>
    <col min="12578" max="12580" width="13.5703125" customWidth="1"/>
    <col min="12584" max="12584" width="12.7109375" customWidth="1"/>
    <col min="12801" max="12809" width="2.5703125" customWidth="1"/>
    <col min="12815" max="12815" width="4.7109375" customWidth="1"/>
    <col min="12816" max="12816" width="10.140625" customWidth="1"/>
    <col min="12819" max="12819" width="13.7109375" customWidth="1"/>
    <col min="12820" max="12820" width="14.28515625" customWidth="1"/>
    <col min="12822" max="12822" width="12.7109375" bestFit="1" customWidth="1"/>
    <col min="12823" max="12823" width="13.28515625" customWidth="1"/>
    <col min="12824" max="12826" width="13.7109375" customWidth="1"/>
    <col min="12827" max="12827" width="12.7109375" customWidth="1"/>
    <col min="12828" max="12828" width="13.7109375" customWidth="1"/>
    <col min="12830" max="12830" width="12.7109375" customWidth="1"/>
    <col min="12831" max="12831" width="18.7109375" customWidth="1"/>
    <col min="12834" max="12836" width="13.5703125" customWidth="1"/>
    <col min="12840" max="12840" width="12.7109375" customWidth="1"/>
    <col min="13057" max="13065" width="2.5703125" customWidth="1"/>
    <col min="13071" max="13071" width="4.7109375" customWidth="1"/>
    <col min="13072" max="13072" width="10.140625" customWidth="1"/>
    <col min="13075" max="13075" width="13.7109375" customWidth="1"/>
    <col min="13076" max="13076" width="14.28515625" customWidth="1"/>
    <col min="13078" max="13078" width="12.7109375" bestFit="1" customWidth="1"/>
    <col min="13079" max="13079" width="13.28515625" customWidth="1"/>
    <col min="13080" max="13082" width="13.7109375" customWidth="1"/>
    <col min="13083" max="13083" width="12.7109375" customWidth="1"/>
    <col min="13084" max="13084" width="13.7109375" customWidth="1"/>
    <col min="13086" max="13086" width="12.7109375" customWidth="1"/>
    <col min="13087" max="13087" width="18.7109375" customWidth="1"/>
    <col min="13090" max="13092" width="13.5703125" customWidth="1"/>
    <col min="13096" max="13096" width="12.7109375" customWidth="1"/>
    <col min="13313" max="13321" width="2.5703125" customWidth="1"/>
    <col min="13327" max="13327" width="4.7109375" customWidth="1"/>
    <col min="13328" max="13328" width="10.140625" customWidth="1"/>
    <col min="13331" max="13331" width="13.7109375" customWidth="1"/>
    <col min="13332" max="13332" width="14.28515625" customWidth="1"/>
    <col min="13334" max="13334" width="12.7109375" bestFit="1" customWidth="1"/>
    <col min="13335" max="13335" width="13.28515625" customWidth="1"/>
    <col min="13336" max="13338" width="13.7109375" customWidth="1"/>
    <col min="13339" max="13339" width="12.7109375" customWidth="1"/>
    <col min="13340" max="13340" width="13.7109375" customWidth="1"/>
    <col min="13342" max="13342" width="12.7109375" customWidth="1"/>
    <col min="13343" max="13343" width="18.7109375" customWidth="1"/>
    <col min="13346" max="13348" width="13.5703125" customWidth="1"/>
    <col min="13352" max="13352" width="12.7109375" customWidth="1"/>
    <col min="13569" max="13577" width="2.5703125" customWidth="1"/>
    <col min="13583" max="13583" width="4.7109375" customWidth="1"/>
    <col min="13584" max="13584" width="10.140625" customWidth="1"/>
    <col min="13587" max="13587" width="13.7109375" customWidth="1"/>
    <col min="13588" max="13588" width="14.28515625" customWidth="1"/>
    <col min="13590" max="13590" width="12.7109375" bestFit="1" customWidth="1"/>
    <col min="13591" max="13591" width="13.28515625" customWidth="1"/>
    <col min="13592" max="13594" width="13.7109375" customWidth="1"/>
    <col min="13595" max="13595" width="12.7109375" customWidth="1"/>
    <col min="13596" max="13596" width="13.7109375" customWidth="1"/>
    <col min="13598" max="13598" width="12.7109375" customWidth="1"/>
    <col min="13599" max="13599" width="18.7109375" customWidth="1"/>
    <col min="13602" max="13604" width="13.5703125" customWidth="1"/>
    <col min="13608" max="13608" width="12.7109375" customWidth="1"/>
    <col min="13825" max="13833" width="2.5703125" customWidth="1"/>
    <col min="13839" max="13839" width="4.7109375" customWidth="1"/>
    <col min="13840" max="13840" width="10.140625" customWidth="1"/>
    <col min="13843" max="13843" width="13.7109375" customWidth="1"/>
    <col min="13844" max="13844" width="14.28515625" customWidth="1"/>
    <col min="13846" max="13846" width="12.7109375" bestFit="1" customWidth="1"/>
    <col min="13847" max="13847" width="13.28515625" customWidth="1"/>
    <col min="13848" max="13850" width="13.7109375" customWidth="1"/>
    <col min="13851" max="13851" width="12.7109375" customWidth="1"/>
    <col min="13852" max="13852" width="13.7109375" customWidth="1"/>
    <col min="13854" max="13854" width="12.7109375" customWidth="1"/>
    <col min="13855" max="13855" width="18.7109375" customWidth="1"/>
    <col min="13858" max="13860" width="13.5703125" customWidth="1"/>
    <col min="13864" max="13864" width="12.7109375" customWidth="1"/>
    <col min="14081" max="14089" width="2.5703125" customWidth="1"/>
    <col min="14095" max="14095" width="4.7109375" customWidth="1"/>
    <col min="14096" max="14096" width="10.140625" customWidth="1"/>
    <col min="14099" max="14099" width="13.7109375" customWidth="1"/>
    <col min="14100" max="14100" width="14.28515625" customWidth="1"/>
    <col min="14102" max="14102" width="12.7109375" bestFit="1" customWidth="1"/>
    <col min="14103" max="14103" width="13.28515625" customWidth="1"/>
    <col min="14104" max="14106" width="13.7109375" customWidth="1"/>
    <col min="14107" max="14107" width="12.7109375" customWidth="1"/>
    <col min="14108" max="14108" width="13.7109375" customWidth="1"/>
    <col min="14110" max="14110" width="12.7109375" customWidth="1"/>
    <col min="14111" max="14111" width="18.7109375" customWidth="1"/>
    <col min="14114" max="14116" width="13.5703125" customWidth="1"/>
    <col min="14120" max="14120" width="12.7109375" customWidth="1"/>
    <col min="14337" max="14345" width="2.5703125" customWidth="1"/>
    <col min="14351" max="14351" width="4.7109375" customWidth="1"/>
    <col min="14352" max="14352" width="10.140625" customWidth="1"/>
    <col min="14355" max="14355" width="13.7109375" customWidth="1"/>
    <col min="14356" max="14356" width="14.28515625" customWidth="1"/>
    <col min="14358" max="14358" width="12.7109375" bestFit="1" customWidth="1"/>
    <col min="14359" max="14359" width="13.28515625" customWidth="1"/>
    <col min="14360" max="14362" width="13.7109375" customWidth="1"/>
    <col min="14363" max="14363" width="12.7109375" customWidth="1"/>
    <col min="14364" max="14364" width="13.7109375" customWidth="1"/>
    <col min="14366" max="14366" width="12.7109375" customWidth="1"/>
    <col min="14367" max="14367" width="18.7109375" customWidth="1"/>
    <col min="14370" max="14372" width="13.5703125" customWidth="1"/>
    <col min="14376" max="14376" width="12.7109375" customWidth="1"/>
    <col min="14593" max="14601" width="2.5703125" customWidth="1"/>
    <col min="14607" max="14607" width="4.7109375" customWidth="1"/>
    <col min="14608" max="14608" width="10.140625" customWidth="1"/>
    <col min="14611" max="14611" width="13.7109375" customWidth="1"/>
    <col min="14612" max="14612" width="14.28515625" customWidth="1"/>
    <col min="14614" max="14614" width="12.7109375" bestFit="1" customWidth="1"/>
    <col min="14615" max="14615" width="13.28515625" customWidth="1"/>
    <col min="14616" max="14618" width="13.7109375" customWidth="1"/>
    <col min="14619" max="14619" width="12.7109375" customWidth="1"/>
    <col min="14620" max="14620" width="13.7109375" customWidth="1"/>
    <col min="14622" max="14622" width="12.7109375" customWidth="1"/>
    <col min="14623" max="14623" width="18.7109375" customWidth="1"/>
    <col min="14626" max="14628" width="13.5703125" customWidth="1"/>
    <col min="14632" max="14632" width="12.7109375" customWidth="1"/>
    <col min="14849" max="14857" width="2.5703125" customWidth="1"/>
    <col min="14863" max="14863" width="4.7109375" customWidth="1"/>
    <col min="14864" max="14864" width="10.140625" customWidth="1"/>
    <col min="14867" max="14867" width="13.7109375" customWidth="1"/>
    <col min="14868" max="14868" width="14.28515625" customWidth="1"/>
    <col min="14870" max="14870" width="12.7109375" bestFit="1" customWidth="1"/>
    <col min="14871" max="14871" width="13.28515625" customWidth="1"/>
    <col min="14872" max="14874" width="13.7109375" customWidth="1"/>
    <col min="14875" max="14875" width="12.7109375" customWidth="1"/>
    <col min="14876" max="14876" width="13.7109375" customWidth="1"/>
    <col min="14878" max="14878" width="12.7109375" customWidth="1"/>
    <col min="14879" max="14879" width="18.7109375" customWidth="1"/>
    <col min="14882" max="14884" width="13.5703125" customWidth="1"/>
    <col min="14888" max="14888" width="12.7109375" customWidth="1"/>
    <col min="15105" max="15113" width="2.5703125" customWidth="1"/>
    <col min="15119" max="15119" width="4.7109375" customWidth="1"/>
    <col min="15120" max="15120" width="10.140625" customWidth="1"/>
    <col min="15123" max="15123" width="13.7109375" customWidth="1"/>
    <col min="15124" max="15124" width="14.28515625" customWidth="1"/>
    <col min="15126" max="15126" width="12.7109375" bestFit="1" customWidth="1"/>
    <col min="15127" max="15127" width="13.28515625" customWidth="1"/>
    <col min="15128" max="15130" width="13.7109375" customWidth="1"/>
    <col min="15131" max="15131" width="12.7109375" customWidth="1"/>
    <col min="15132" max="15132" width="13.7109375" customWidth="1"/>
    <col min="15134" max="15134" width="12.7109375" customWidth="1"/>
    <col min="15135" max="15135" width="18.7109375" customWidth="1"/>
    <col min="15138" max="15140" width="13.5703125" customWidth="1"/>
    <col min="15144" max="15144" width="12.7109375" customWidth="1"/>
    <col min="15361" max="15369" width="2.5703125" customWidth="1"/>
    <col min="15375" max="15375" width="4.7109375" customWidth="1"/>
    <col min="15376" max="15376" width="10.140625" customWidth="1"/>
    <col min="15379" max="15379" width="13.7109375" customWidth="1"/>
    <col min="15380" max="15380" width="14.28515625" customWidth="1"/>
    <col min="15382" max="15382" width="12.7109375" bestFit="1" customWidth="1"/>
    <col min="15383" max="15383" width="13.28515625" customWidth="1"/>
    <col min="15384" max="15386" width="13.7109375" customWidth="1"/>
    <col min="15387" max="15387" width="12.7109375" customWidth="1"/>
    <col min="15388" max="15388" width="13.7109375" customWidth="1"/>
    <col min="15390" max="15390" width="12.7109375" customWidth="1"/>
    <col min="15391" max="15391" width="18.7109375" customWidth="1"/>
    <col min="15394" max="15396" width="13.5703125" customWidth="1"/>
    <col min="15400" max="15400" width="12.7109375" customWidth="1"/>
    <col min="15617" max="15625" width="2.5703125" customWidth="1"/>
    <col min="15631" max="15631" width="4.7109375" customWidth="1"/>
    <col min="15632" max="15632" width="10.140625" customWidth="1"/>
    <col min="15635" max="15635" width="13.7109375" customWidth="1"/>
    <col min="15636" max="15636" width="14.28515625" customWidth="1"/>
    <col min="15638" max="15638" width="12.7109375" bestFit="1" customWidth="1"/>
    <col min="15639" max="15639" width="13.28515625" customWidth="1"/>
    <col min="15640" max="15642" width="13.7109375" customWidth="1"/>
    <col min="15643" max="15643" width="12.7109375" customWidth="1"/>
    <col min="15644" max="15644" width="13.7109375" customWidth="1"/>
    <col min="15646" max="15646" width="12.7109375" customWidth="1"/>
    <col min="15647" max="15647" width="18.7109375" customWidth="1"/>
    <col min="15650" max="15652" width="13.5703125" customWidth="1"/>
    <col min="15656" max="15656" width="12.7109375" customWidth="1"/>
    <col min="15873" max="15881" width="2.5703125" customWidth="1"/>
    <col min="15887" max="15887" width="4.7109375" customWidth="1"/>
    <col min="15888" max="15888" width="10.140625" customWidth="1"/>
    <col min="15891" max="15891" width="13.7109375" customWidth="1"/>
    <col min="15892" max="15892" width="14.28515625" customWidth="1"/>
    <col min="15894" max="15894" width="12.7109375" bestFit="1" customWidth="1"/>
    <col min="15895" max="15895" width="13.28515625" customWidth="1"/>
    <col min="15896" max="15898" width="13.7109375" customWidth="1"/>
    <col min="15899" max="15899" width="12.7109375" customWidth="1"/>
    <col min="15900" max="15900" width="13.7109375" customWidth="1"/>
    <col min="15902" max="15902" width="12.7109375" customWidth="1"/>
    <col min="15903" max="15903" width="18.7109375" customWidth="1"/>
    <col min="15906" max="15908" width="13.5703125" customWidth="1"/>
    <col min="15912" max="15912" width="12.7109375" customWidth="1"/>
    <col min="16129" max="16137" width="2.5703125" customWidth="1"/>
    <col min="16143" max="16143" width="4.7109375" customWidth="1"/>
    <col min="16144" max="16144" width="10.140625" customWidth="1"/>
    <col min="16147" max="16147" width="13.7109375" customWidth="1"/>
    <col min="16148" max="16148" width="14.28515625" customWidth="1"/>
    <col min="16150" max="16150" width="12.7109375" bestFit="1" customWidth="1"/>
    <col min="16151" max="16151" width="13.28515625" customWidth="1"/>
    <col min="16152" max="16154" width="13.7109375" customWidth="1"/>
    <col min="16155" max="16155" width="12.7109375" customWidth="1"/>
    <col min="16156" max="16156" width="13.7109375" customWidth="1"/>
    <col min="16158" max="16158" width="12.7109375" customWidth="1"/>
    <col min="16159" max="16159" width="18.7109375" customWidth="1"/>
    <col min="16162" max="16164" width="13.5703125" customWidth="1"/>
    <col min="16168" max="16168" width="12.7109375" customWidth="1"/>
  </cols>
  <sheetData>
    <row r="1" spans="1:42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s="8" t="s">
        <v>669</v>
      </c>
      <c r="Q1" t="s">
        <v>21</v>
      </c>
      <c r="R1" s="8" t="s">
        <v>670</v>
      </c>
      <c r="S1" s="9" t="s">
        <v>22</v>
      </c>
      <c r="T1" s="9" t="s">
        <v>671</v>
      </c>
      <c r="U1" s="9" t="s">
        <v>672</v>
      </c>
      <c r="V1" s="9" t="s">
        <v>673</v>
      </c>
      <c r="W1" s="9" t="s">
        <v>674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31</v>
      </c>
      <c r="AF1" s="9" t="s">
        <v>713</v>
      </c>
      <c r="AG1" s="20" t="s">
        <v>714</v>
      </c>
      <c r="AH1" s="20" t="s">
        <v>715</v>
      </c>
      <c r="AI1" s="20" t="s">
        <v>716</v>
      </c>
      <c r="AJ1" s="20" t="s">
        <v>717</v>
      </c>
      <c r="AK1" s="11" t="s">
        <v>718</v>
      </c>
      <c r="AL1" s="11" t="s">
        <v>719</v>
      </c>
      <c r="AM1" s="11" t="s">
        <v>720</v>
      </c>
      <c r="AN1" s="20" t="s">
        <v>721</v>
      </c>
      <c r="AO1" s="9"/>
      <c r="AP1" s="9"/>
    </row>
    <row r="2" spans="1:42">
      <c r="A2" t="s">
        <v>41</v>
      </c>
      <c r="B2" t="s">
        <v>42</v>
      </c>
      <c r="C2" t="s">
        <v>43</v>
      </c>
      <c r="D2" t="s">
        <v>44</v>
      </c>
      <c r="E2" t="s">
        <v>222</v>
      </c>
      <c r="F2" t="s">
        <v>222</v>
      </c>
      <c r="G2" t="s">
        <v>46</v>
      </c>
      <c r="H2" t="s">
        <v>47</v>
      </c>
      <c r="I2" t="s">
        <v>455</v>
      </c>
      <c r="J2" t="s">
        <v>49</v>
      </c>
      <c r="K2" t="s">
        <v>50</v>
      </c>
      <c r="L2" t="s">
        <v>223</v>
      </c>
      <c r="M2" t="s">
        <v>562</v>
      </c>
      <c r="N2">
        <v>7813</v>
      </c>
      <c r="O2">
        <v>1</v>
      </c>
      <c r="P2" t="str">
        <f>RIGHT(Q2,7)</f>
        <v>0001111</v>
      </c>
      <c r="Q2" t="s">
        <v>563</v>
      </c>
      <c r="R2" t="str">
        <f>LEFT(Q2,7)</f>
        <v>2010101</v>
      </c>
      <c r="S2" s="9">
        <v>2800000000</v>
      </c>
      <c r="T2" s="9">
        <v>0</v>
      </c>
      <c r="U2" s="9">
        <v>0</v>
      </c>
      <c r="V2" s="9">
        <v>0</v>
      </c>
      <c r="W2" s="9">
        <v>0</v>
      </c>
      <c r="X2" s="9">
        <v>2800000000</v>
      </c>
      <c r="Y2" s="9">
        <v>2582484636</v>
      </c>
      <c r="Z2" s="9">
        <v>2582484636</v>
      </c>
      <c r="AA2" s="9">
        <v>217515364</v>
      </c>
      <c r="AB2" s="9">
        <v>2582484636</v>
      </c>
      <c r="AC2" s="9">
        <v>0</v>
      </c>
      <c r="AD2" s="9">
        <v>217515364</v>
      </c>
      <c r="AE2" s="9">
        <v>2582245651</v>
      </c>
      <c r="AF2" s="9">
        <f>Z2-AB2</f>
        <v>0</v>
      </c>
      <c r="AG2" s="9">
        <v>247175172</v>
      </c>
      <c r="AH2" s="9">
        <v>247175172</v>
      </c>
      <c r="AI2" s="9">
        <v>247175172</v>
      </c>
      <c r="AJ2" s="9">
        <v>246936187</v>
      </c>
      <c r="AK2" s="9">
        <f>AB2-Y2</f>
        <v>0</v>
      </c>
      <c r="AL2" s="9">
        <f>Y2-AE2</f>
        <v>238985</v>
      </c>
      <c r="AM2" s="9">
        <f>Z2-AB2</f>
        <v>0</v>
      </c>
      <c r="AN2" s="9">
        <f>X2-AB2</f>
        <v>217515364</v>
      </c>
    </row>
    <row r="3" spans="1:42">
      <c r="A3" t="s">
        <v>41</v>
      </c>
      <c r="B3" t="s">
        <v>42</v>
      </c>
      <c r="C3" t="s">
        <v>43</v>
      </c>
      <c r="D3" t="s">
        <v>44</v>
      </c>
      <c r="E3" t="s">
        <v>222</v>
      </c>
      <c r="F3" t="s">
        <v>222</v>
      </c>
      <c r="G3" t="s">
        <v>46</v>
      </c>
      <c r="H3" t="s">
        <v>47</v>
      </c>
      <c r="I3" t="s">
        <v>455</v>
      </c>
      <c r="J3" t="s">
        <v>49</v>
      </c>
      <c r="K3" t="s">
        <v>50</v>
      </c>
      <c r="L3" t="s">
        <v>223</v>
      </c>
      <c r="M3" t="s">
        <v>228</v>
      </c>
      <c r="N3">
        <v>7814</v>
      </c>
      <c r="O3">
        <v>2</v>
      </c>
      <c r="P3" t="str">
        <f t="shared" ref="P3:P65" si="0">RIGHT(Q3,7)</f>
        <v>0001113</v>
      </c>
      <c r="Q3" t="s">
        <v>564</v>
      </c>
      <c r="R3" t="str">
        <f t="shared" ref="R3:R65" si="1">LEFT(Q3,7)</f>
        <v>2010101</v>
      </c>
      <c r="S3" s="9">
        <v>35000000</v>
      </c>
      <c r="T3" s="9">
        <v>0</v>
      </c>
      <c r="U3" s="9">
        <v>0</v>
      </c>
      <c r="V3" s="9">
        <v>0</v>
      </c>
      <c r="W3" s="9">
        <v>0</v>
      </c>
      <c r="X3" s="9">
        <v>35000000</v>
      </c>
      <c r="Y3" s="9">
        <v>5295610</v>
      </c>
      <c r="Z3" s="9">
        <v>5295610</v>
      </c>
      <c r="AA3" s="9">
        <v>29704390</v>
      </c>
      <c r="AB3" s="9">
        <v>5295610</v>
      </c>
      <c r="AC3" s="9">
        <v>0</v>
      </c>
      <c r="AD3" s="9">
        <v>29704390</v>
      </c>
      <c r="AE3" s="9">
        <v>5295610</v>
      </c>
      <c r="AG3" s="9">
        <v>1191752</v>
      </c>
      <c r="AH3" s="9">
        <v>1191752</v>
      </c>
      <c r="AI3" s="9">
        <v>1191752</v>
      </c>
      <c r="AJ3" s="9">
        <v>1191752</v>
      </c>
      <c r="AK3" s="9">
        <f t="shared" ref="AK3:AK65" si="2">AB3-Y3</f>
        <v>0</v>
      </c>
      <c r="AL3" s="9">
        <f t="shared" ref="AL3:AL65" si="3">Y3-AE3</f>
        <v>0</v>
      </c>
      <c r="AM3" s="9">
        <f t="shared" ref="AM3:AM65" si="4">Z3-AB3</f>
        <v>0</v>
      </c>
      <c r="AN3" s="9">
        <f t="shared" ref="AN3:AN65" si="5">X3-AB3</f>
        <v>29704390</v>
      </c>
    </row>
    <row r="4" spans="1:42">
      <c r="A4" t="s">
        <v>41</v>
      </c>
      <c r="B4" t="s">
        <v>42</v>
      </c>
      <c r="C4" t="s">
        <v>43</v>
      </c>
      <c r="D4" t="s">
        <v>44</v>
      </c>
      <c r="E4" t="s">
        <v>222</v>
      </c>
      <c r="F4" t="s">
        <v>222</v>
      </c>
      <c r="G4" t="s">
        <v>46</v>
      </c>
      <c r="H4" t="s">
        <v>47</v>
      </c>
      <c r="I4" t="s">
        <v>455</v>
      </c>
      <c r="J4" t="s">
        <v>49</v>
      </c>
      <c r="K4" t="s">
        <v>50</v>
      </c>
      <c r="L4" t="s">
        <v>223</v>
      </c>
      <c r="M4" t="s">
        <v>230</v>
      </c>
      <c r="N4">
        <v>7815</v>
      </c>
      <c r="O4">
        <v>3</v>
      </c>
      <c r="P4" t="str">
        <f t="shared" si="0"/>
        <v>0001114</v>
      </c>
      <c r="Q4" t="s">
        <v>565</v>
      </c>
      <c r="R4" t="str">
        <f t="shared" si="1"/>
        <v>2010101</v>
      </c>
      <c r="S4" s="9">
        <v>635000000</v>
      </c>
      <c r="T4" s="9">
        <v>0</v>
      </c>
      <c r="U4" s="9">
        <v>0</v>
      </c>
      <c r="V4" s="9">
        <v>0</v>
      </c>
      <c r="W4" s="9">
        <v>0</v>
      </c>
      <c r="X4" s="9">
        <v>635000000</v>
      </c>
      <c r="Y4" s="9">
        <v>472632748</v>
      </c>
      <c r="Z4" s="9">
        <v>472632748</v>
      </c>
      <c r="AA4" s="9">
        <v>162367252</v>
      </c>
      <c r="AB4" s="9">
        <v>472632748</v>
      </c>
      <c r="AC4" s="9">
        <v>0</v>
      </c>
      <c r="AD4" s="9">
        <v>162367252</v>
      </c>
      <c r="AE4" s="9">
        <v>472104296</v>
      </c>
      <c r="AG4" s="9">
        <v>33001561</v>
      </c>
      <c r="AH4" s="9">
        <v>33001561</v>
      </c>
      <c r="AI4" s="9">
        <v>33001561</v>
      </c>
      <c r="AJ4" s="9">
        <v>32473109</v>
      </c>
      <c r="AK4" s="9">
        <f t="shared" si="2"/>
        <v>0</v>
      </c>
      <c r="AL4" s="9">
        <f t="shared" si="3"/>
        <v>528452</v>
      </c>
      <c r="AM4" s="9">
        <f t="shared" si="4"/>
        <v>0</v>
      </c>
      <c r="AN4" s="9">
        <f t="shared" si="5"/>
        <v>162367252</v>
      </c>
    </row>
    <row r="5" spans="1:42">
      <c r="A5" t="s">
        <v>41</v>
      </c>
      <c r="B5" t="s">
        <v>42</v>
      </c>
      <c r="C5" t="s">
        <v>43</v>
      </c>
      <c r="D5" t="s">
        <v>44</v>
      </c>
      <c r="E5" t="s">
        <v>222</v>
      </c>
      <c r="F5" t="s">
        <v>222</v>
      </c>
      <c r="G5" t="s">
        <v>46</v>
      </c>
      <c r="H5" t="s">
        <v>47</v>
      </c>
      <c r="I5" t="s">
        <v>455</v>
      </c>
      <c r="J5" t="s">
        <v>49</v>
      </c>
      <c r="K5" t="s">
        <v>50</v>
      </c>
      <c r="L5" t="s">
        <v>223</v>
      </c>
      <c r="M5" t="s">
        <v>566</v>
      </c>
      <c r="N5">
        <v>7816</v>
      </c>
      <c r="O5">
        <v>4</v>
      </c>
      <c r="P5" t="str">
        <f t="shared" si="0"/>
        <v>0011110</v>
      </c>
      <c r="Q5" t="s">
        <v>567</v>
      </c>
      <c r="R5" t="str">
        <f t="shared" si="1"/>
        <v>2010101</v>
      </c>
      <c r="S5" s="9">
        <v>90000000</v>
      </c>
      <c r="T5" s="9">
        <v>0</v>
      </c>
      <c r="U5" s="9">
        <v>0</v>
      </c>
      <c r="V5" s="9">
        <v>0</v>
      </c>
      <c r="W5" s="9">
        <v>0</v>
      </c>
      <c r="X5" s="9">
        <v>90000000</v>
      </c>
      <c r="Y5" s="9">
        <v>26903607</v>
      </c>
      <c r="Z5" s="9">
        <v>26903607</v>
      </c>
      <c r="AA5" s="9">
        <v>63096393</v>
      </c>
      <c r="AB5" s="9">
        <v>26903607</v>
      </c>
      <c r="AC5" s="9">
        <v>0</v>
      </c>
      <c r="AD5" s="9">
        <v>63096393</v>
      </c>
      <c r="AE5" s="9">
        <v>4870857</v>
      </c>
      <c r="AG5" s="9">
        <v>22032750</v>
      </c>
      <c r="AH5" s="9">
        <v>22032750</v>
      </c>
      <c r="AI5" s="9">
        <v>22032750</v>
      </c>
      <c r="AJ5" s="9">
        <v>0</v>
      </c>
      <c r="AK5" s="9">
        <f t="shared" si="2"/>
        <v>0</v>
      </c>
      <c r="AL5" s="9">
        <f t="shared" si="3"/>
        <v>22032750</v>
      </c>
      <c r="AM5" s="9">
        <f t="shared" si="4"/>
        <v>0</v>
      </c>
      <c r="AN5" s="9">
        <f t="shared" si="5"/>
        <v>63096393</v>
      </c>
    </row>
    <row r="6" spans="1:42">
      <c r="A6" t="s">
        <v>41</v>
      </c>
      <c r="B6" t="s">
        <v>42</v>
      </c>
      <c r="C6" t="s">
        <v>43</v>
      </c>
      <c r="D6" t="s">
        <v>44</v>
      </c>
      <c r="E6" t="s">
        <v>222</v>
      </c>
      <c r="F6" t="s">
        <v>222</v>
      </c>
      <c r="G6" t="s">
        <v>46</v>
      </c>
      <c r="H6" t="s">
        <v>47</v>
      </c>
      <c r="I6" t="s">
        <v>455</v>
      </c>
      <c r="J6" t="s">
        <v>49</v>
      </c>
      <c r="K6" t="s">
        <v>50</v>
      </c>
      <c r="L6" t="s">
        <v>223</v>
      </c>
      <c r="M6" t="s">
        <v>568</v>
      </c>
      <c r="N6">
        <v>7817</v>
      </c>
      <c r="O6">
        <v>5</v>
      </c>
      <c r="P6" t="str">
        <f t="shared" si="0"/>
        <v>0011171</v>
      </c>
      <c r="Q6" t="s">
        <v>569</v>
      </c>
      <c r="R6" t="str">
        <f t="shared" si="1"/>
        <v>2010101</v>
      </c>
      <c r="S6" s="9">
        <v>450000</v>
      </c>
      <c r="T6" s="9">
        <v>0</v>
      </c>
      <c r="U6" s="9">
        <v>0</v>
      </c>
      <c r="V6" s="9">
        <v>0</v>
      </c>
      <c r="W6" s="9">
        <v>0</v>
      </c>
      <c r="X6" s="9">
        <v>450000</v>
      </c>
      <c r="Y6" s="9">
        <v>339600</v>
      </c>
      <c r="Z6" s="9">
        <v>339600</v>
      </c>
      <c r="AA6" s="9">
        <v>110400</v>
      </c>
      <c r="AB6" s="9">
        <v>339600</v>
      </c>
      <c r="AC6" s="9">
        <v>0</v>
      </c>
      <c r="AD6" s="9">
        <v>110400</v>
      </c>
      <c r="AE6" s="9">
        <v>339600</v>
      </c>
      <c r="AG6" s="9">
        <v>28500</v>
      </c>
      <c r="AH6" s="9">
        <v>28500</v>
      </c>
      <c r="AI6" s="9">
        <v>28500</v>
      </c>
      <c r="AJ6" s="9">
        <v>28500</v>
      </c>
      <c r="AK6" s="9">
        <f t="shared" si="2"/>
        <v>0</v>
      </c>
      <c r="AL6" s="9">
        <f t="shared" si="3"/>
        <v>0</v>
      </c>
      <c r="AM6" s="9">
        <f t="shared" si="4"/>
        <v>0</v>
      </c>
      <c r="AN6" s="9">
        <f t="shared" si="5"/>
        <v>110400</v>
      </c>
    </row>
    <row r="7" spans="1:42">
      <c r="A7" t="s">
        <v>41</v>
      </c>
      <c r="B7" t="s">
        <v>42</v>
      </c>
      <c r="C7" t="s">
        <v>43</v>
      </c>
      <c r="D7" t="s">
        <v>44</v>
      </c>
      <c r="E7" t="s">
        <v>222</v>
      </c>
      <c r="F7" t="s">
        <v>236</v>
      </c>
      <c r="G7" t="s">
        <v>46</v>
      </c>
      <c r="H7" t="s">
        <v>47</v>
      </c>
      <c r="I7" t="s">
        <v>455</v>
      </c>
      <c r="J7" t="s">
        <v>49</v>
      </c>
      <c r="K7" t="s">
        <v>50</v>
      </c>
      <c r="L7" t="s">
        <v>237</v>
      </c>
      <c r="M7" t="s">
        <v>570</v>
      </c>
      <c r="N7">
        <v>7818</v>
      </c>
      <c r="O7">
        <v>6</v>
      </c>
      <c r="P7" t="str">
        <f t="shared" si="0"/>
        <v>0000112</v>
      </c>
      <c r="Q7" t="s">
        <v>571</v>
      </c>
      <c r="R7" t="str">
        <f t="shared" si="1"/>
        <v>2010101</v>
      </c>
      <c r="S7" s="9">
        <v>6000000</v>
      </c>
      <c r="T7" s="9">
        <v>0</v>
      </c>
      <c r="U7" s="9">
        <v>0</v>
      </c>
      <c r="V7" s="9">
        <v>0</v>
      </c>
      <c r="W7" s="9">
        <v>0</v>
      </c>
      <c r="X7" s="9">
        <v>6000000</v>
      </c>
      <c r="Y7" s="9">
        <v>0</v>
      </c>
      <c r="Z7" s="9">
        <v>0</v>
      </c>
      <c r="AA7" s="9">
        <v>6000000</v>
      </c>
      <c r="AB7" s="9">
        <v>0</v>
      </c>
      <c r="AC7" s="9">
        <v>0</v>
      </c>
      <c r="AD7" s="9">
        <v>6000000</v>
      </c>
      <c r="AE7" s="9">
        <v>0</v>
      </c>
      <c r="AG7" s="9">
        <v>0</v>
      </c>
      <c r="AH7" s="9">
        <v>0</v>
      </c>
      <c r="AI7" s="9">
        <v>0</v>
      </c>
      <c r="AJ7" s="9">
        <v>0</v>
      </c>
      <c r="AK7" s="9">
        <f t="shared" si="2"/>
        <v>0</v>
      </c>
      <c r="AL7" s="9">
        <f t="shared" si="3"/>
        <v>0</v>
      </c>
      <c r="AM7" s="9">
        <f t="shared" si="4"/>
        <v>0</v>
      </c>
      <c r="AN7" s="9">
        <f t="shared" si="5"/>
        <v>6000000</v>
      </c>
    </row>
    <row r="8" spans="1:42">
      <c r="A8" t="s">
        <v>41</v>
      </c>
      <c r="B8" t="s">
        <v>42</v>
      </c>
      <c r="C8" t="s">
        <v>43</v>
      </c>
      <c r="D8" t="s">
        <v>44</v>
      </c>
      <c r="E8" t="s">
        <v>222</v>
      </c>
      <c r="F8" t="s">
        <v>240</v>
      </c>
      <c r="G8" t="s">
        <v>46</v>
      </c>
      <c r="H8" t="s">
        <v>47</v>
      </c>
      <c r="I8" t="s">
        <v>455</v>
      </c>
      <c r="J8" t="s">
        <v>49</v>
      </c>
      <c r="K8" t="s">
        <v>50</v>
      </c>
      <c r="L8" t="s">
        <v>241</v>
      </c>
      <c r="M8" t="s">
        <v>572</v>
      </c>
      <c r="N8">
        <v>7819</v>
      </c>
      <c r="O8">
        <v>7</v>
      </c>
      <c r="P8" t="str">
        <f t="shared" si="0"/>
        <v>0001134</v>
      </c>
      <c r="Q8" t="s">
        <v>573</v>
      </c>
      <c r="R8" t="str">
        <f t="shared" si="1"/>
        <v>2010101</v>
      </c>
      <c r="S8" s="9">
        <v>500000000</v>
      </c>
      <c r="T8" s="9">
        <v>0</v>
      </c>
      <c r="U8" s="9">
        <v>0</v>
      </c>
      <c r="V8" s="9">
        <v>0</v>
      </c>
      <c r="W8" s="9">
        <v>0</v>
      </c>
      <c r="X8" s="9">
        <v>500000000</v>
      </c>
      <c r="Y8" s="9">
        <v>142486777</v>
      </c>
      <c r="Z8" s="9">
        <v>142486777</v>
      </c>
      <c r="AA8" s="9">
        <v>357513223</v>
      </c>
      <c r="AB8" s="9">
        <v>142486777</v>
      </c>
      <c r="AC8" s="9">
        <v>0</v>
      </c>
      <c r="AD8" s="9">
        <v>357513223</v>
      </c>
      <c r="AE8" s="9">
        <v>136585580</v>
      </c>
      <c r="AG8" s="9">
        <v>-7144417</v>
      </c>
      <c r="AH8" s="9">
        <v>-7144417</v>
      </c>
      <c r="AI8" s="9">
        <v>28256860</v>
      </c>
      <c r="AJ8" s="9">
        <v>22355663</v>
      </c>
      <c r="AK8" s="9">
        <f t="shared" si="2"/>
        <v>0</v>
      </c>
      <c r="AL8" s="9">
        <f t="shared" si="3"/>
        <v>5901197</v>
      </c>
      <c r="AM8" s="9">
        <f t="shared" si="4"/>
        <v>0</v>
      </c>
      <c r="AN8" s="9">
        <f t="shared" si="5"/>
        <v>357513223</v>
      </c>
    </row>
    <row r="9" spans="1:42">
      <c r="A9" t="s">
        <v>41</v>
      </c>
      <c r="B9" t="s">
        <v>42</v>
      </c>
      <c r="C9" t="s">
        <v>43</v>
      </c>
      <c r="D9" t="s">
        <v>44</v>
      </c>
      <c r="E9" t="s">
        <v>222</v>
      </c>
      <c r="F9" t="s">
        <v>240</v>
      </c>
      <c r="G9" t="s">
        <v>46</v>
      </c>
      <c r="H9" t="s">
        <v>47</v>
      </c>
      <c r="I9" t="s">
        <v>455</v>
      </c>
      <c r="J9" t="s">
        <v>49</v>
      </c>
      <c r="K9" t="s">
        <v>50</v>
      </c>
      <c r="L9" t="s">
        <v>241</v>
      </c>
      <c r="M9" t="s">
        <v>244</v>
      </c>
      <c r="N9">
        <v>7820</v>
      </c>
      <c r="O9">
        <v>8</v>
      </c>
      <c r="P9" t="str">
        <f t="shared" si="0"/>
        <v>0011390</v>
      </c>
      <c r="Q9" t="s">
        <v>574</v>
      </c>
      <c r="R9" t="str">
        <f t="shared" si="1"/>
        <v>2010101</v>
      </c>
      <c r="S9" s="9">
        <v>500000000</v>
      </c>
      <c r="T9" s="9">
        <v>0</v>
      </c>
      <c r="U9" s="9">
        <v>0</v>
      </c>
      <c r="V9" s="9">
        <v>0</v>
      </c>
      <c r="W9" s="9">
        <v>0</v>
      </c>
      <c r="X9" s="9">
        <v>500000000</v>
      </c>
      <c r="Y9" s="9">
        <v>324981419</v>
      </c>
      <c r="Z9" s="9">
        <v>324981419</v>
      </c>
      <c r="AA9" s="9">
        <v>175018581</v>
      </c>
      <c r="AB9" s="9">
        <v>324981419</v>
      </c>
      <c r="AC9" s="9">
        <v>0</v>
      </c>
      <c r="AD9" s="9">
        <v>175018581</v>
      </c>
      <c r="AE9" s="9">
        <v>324981419</v>
      </c>
      <c r="AG9" s="9">
        <v>-110242069</v>
      </c>
      <c r="AH9" s="9">
        <v>-46817895</v>
      </c>
      <c r="AI9" s="9">
        <v>81552594</v>
      </c>
      <c r="AJ9" s="9">
        <v>81552594</v>
      </c>
      <c r="AK9" s="9">
        <f t="shared" si="2"/>
        <v>0</v>
      </c>
      <c r="AL9" s="9">
        <f t="shared" si="3"/>
        <v>0</v>
      </c>
      <c r="AM9" s="9">
        <f t="shared" si="4"/>
        <v>0</v>
      </c>
      <c r="AN9" s="9">
        <f t="shared" si="5"/>
        <v>175018581</v>
      </c>
    </row>
    <row r="10" spans="1:42">
      <c r="A10" t="s">
        <v>41</v>
      </c>
      <c r="B10" t="s">
        <v>42</v>
      </c>
      <c r="C10" t="s">
        <v>43</v>
      </c>
      <c r="D10" t="s">
        <v>44</v>
      </c>
      <c r="E10" t="s">
        <v>222</v>
      </c>
      <c r="F10" t="s">
        <v>246</v>
      </c>
      <c r="G10" t="s">
        <v>46</v>
      </c>
      <c r="H10" t="s">
        <v>47</v>
      </c>
      <c r="I10" t="s">
        <v>455</v>
      </c>
      <c r="J10" t="s">
        <v>49</v>
      </c>
      <c r="K10" t="s">
        <v>50</v>
      </c>
      <c r="L10" t="s">
        <v>247</v>
      </c>
      <c r="M10" t="s">
        <v>575</v>
      </c>
      <c r="N10">
        <v>7821</v>
      </c>
      <c r="O10">
        <v>9</v>
      </c>
      <c r="P10" t="str">
        <f t="shared" si="0"/>
        <v>0114311</v>
      </c>
      <c r="Q10" t="s">
        <v>678</v>
      </c>
      <c r="R10" t="str">
        <f t="shared" si="1"/>
        <v>2010101</v>
      </c>
      <c r="S10" s="9">
        <v>67000000</v>
      </c>
      <c r="T10" s="9">
        <v>0</v>
      </c>
      <c r="U10" s="9">
        <v>0</v>
      </c>
      <c r="V10" s="9">
        <v>0</v>
      </c>
      <c r="W10" s="9">
        <v>0</v>
      </c>
      <c r="X10" s="9">
        <v>67000000</v>
      </c>
      <c r="Y10" s="9">
        <v>55198100</v>
      </c>
      <c r="Z10" s="9">
        <v>55198100</v>
      </c>
      <c r="AA10" s="9">
        <v>11801900</v>
      </c>
      <c r="AB10" s="9">
        <v>55198100</v>
      </c>
      <c r="AC10" s="9">
        <v>0</v>
      </c>
      <c r="AD10" s="9">
        <v>11801900</v>
      </c>
      <c r="AE10" s="9">
        <v>55198100</v>
      </c>
      <c r="AG10" s="9">
        <v>4798900</v>
      </c>
      <c r="AH10" s="9">
        <v>4798900</v>
      </c>
      <c r="AI10" s="9">
        <v>4798900</v>
      </c>
      <c r="AJ10" s="9">
        <v>9483000</v>
      </c>
      <c r="AK10" s="9">
        <f t="shared" si="2"/>
        <v>0</v>
      </c>
      <c r="AL10" s="9">
        <f t="shared" si="3"/>
        <v>0</v>
      </c>
      <c r="AM10" s="9">
        <f t="shared" si="4"/>
        <v>0</v>
      </c>
      <c r="AN10" s="9">
        <f t="shared" si="5"/>
        <v>11801900</v>
      </c>
    </row>
    <row r="11" spans="1:42">
      <c r="A11" t="s">
        <v>41</v>
      </c>
      <c r="B11" t="s">
        <v>42</v>
      </c>
      <c r="C11" t="s">
        <v>43</v>
      </c>
      <c r="D11" t="s">
        <v>44</v>
      </c>
      <c r="E11" t="s">
        <v>222</v>
      </c>
      <c r="F11" t="s">
        <v>246</v>
      </c>
      <c r="G11" t="s">
        <v>46</v>
      </c>
      <c r="H11" t="s">
        <v>47</v>
      </c>
      <c r="I11" t="s">
        <v>455</v>
      </c>
      <c r="J11" t="s">
        <v>49</v>
      </c>
      <c r="K11" t="s">
        <v>50</v>
      </c>
      <c r="L11" t="s">
        <v>247</v>
      </c>
      <c r="M11" t="s">
        <v>577</v>
      </c>
      <c r="N11">
        <v>7822</v>
      </c>
      <c r="O11">
        <v>10</v>
      </c>
      <c r="P11" t="str">
        <f t="shared" si="0"/>
        <v>0114321</v>
      </c>
      <c r="Q11" t="s">
        <v>679</v>
      </c>
      <c r="R11" t="str">
        <f t="shared" si="1"/>
        <v>2010101</v>
      </c>
      <c r="S11" s="9">
        <v>97060000</v>
      </c>
      <c r="T11" s="9">
        <v>0</v>
      </c>
      <c r="U11" s="9">
        <v>0</v>
      </c>
      <c r="V11" s="9">
        <v>0</v>
      </c>
      <c r="W11" s="9">
        <v>0</v>
      </c>
      <c r="X11" s="9">
        <v>97060000</v>
      </c>
      <c r="Y11" s="9">
        <v>82774300</v>
      </c>
      <c r="Z11" s="9">
        <v>82774300</v>
      </c>
      <c r="AA11" s="9">
        <v>14285700</v>
      </c>
      <c r="AB11" s="9">
        <v>82774300</v>
      </c>
      <c r="AC11" s="9">
        <v>0</v>
      </c>
      <c r="AD11" s="9">
        <v>14285700</v>
      </c>
      <c r="AE11" s="9">
        <v>82774300</v>
      </c>
      <c r="AG11" s="9">
        <v>7197400</v>
      </c>
      <c r="AH11" s="9">
        <v>7197400</v>
      </c>
      <c r="AI11" s="9">
        <v>7197400</v>
      </c>
      <c r="AJ11" s="9">
        <v>14222200</v>
      </c>
      <c r="AK11" s="9">
        <f t="shared" si="2"/>
        <v>0</v>
      </c>
      <c r="AL11" s="9">
        <f t="shared" si="3"/>
        <v>0</v>
      </c>
      <c r="AM11" s="9">
        <f t="shared" si="4"/>
        <v>0</v>
      </c>
      <c r="AN11" s="9">
        <f t="shared" si="5"/>
        <v>14285700</v>
      </c>
    </row>
    <row r="12" spans="1:42">
      <c r="A12" t="s">
        <v>41</v>
      </c>
      <c r="B12" t="s">
        <v>42</v>
      </c>
      <c r="C12" t="s">
        <v>43</v>
      </c>
      <c r="D12" t="s">
        <v>44</v>
      </c>
      <c r="E12" t="s">
        <v>222</v>
      </c>
      <c r="F12" t="s">
        <v>246</v>
      </c>
      <c r="G12" t="s">
        <v>46</v>
      </c>
      <c r="H12" t="s">
        <v>47</v>
      </c>
      <c r="I12" t="s">
        <v>455</v>
      </c>
      <c r="J12" t="s">
        <v>49</v>
      </c>
      <c r="K12" t="s">
        <v>50</v>
      </c>
      <c r="L12" t="s">
        <v>247</v>
      </c>
      <c r="M12" t="s">
        <v>579</v>
      </c>
      <c r="N12">
        <v>7823</v>
      </c>
      <c r="O12">
        <v>11</v>
      </c>
      <c r="P12" t="str">
        <f t="shared" si="0"/>
        <v>0114341</v>
      </c>
      <c r="Q12" t="s">
        <v>680</v>
      </c>
      <c r="R12" t="str">
        <f t="shared" si="1"/>
        <v>2010101</v>
      </c>
      <c r="S12" s="9">
        <v>136000000</v>
      </c>
      <c r="T12" s="9">
        <v>0</v>
      </c>
      <c r="U12" s="9">
        <v>0</v>
      </c>
      <c r="V12" s="9">
        <v>0</v>
      </c>
      <c r="W12" s="9">
        <v>0</v>
      </c>
      <c r="X12" s="9">
        <v>136000000</v>
      </c>
      <c r="Y12" s="9">
        <v>110359300</v>
      </c>
      <c r="Z12" s="9">
        <v>110359300</v>
      </c>
      <c r="AA12" s="9">
        <v>25640700</v>
      </c>
      <c r="AB12" s="9">
        <v>110359300</v>
      </c>
      <c r="AC12" s="9">
        <v>0</v>
      </c>
      <c r="AD12" s="9">
        <v>25640700</v>
      </c>
      <c r="AE12" s="9">
        <v>110359300</v>
      </c>
      <c r="AG12" s="9">
        <v>9595400</v>
      </c>
      <c r="AH12" s="9">
        <v>9595400</v>
      </c>
      <c r="AI12" s="9">
        <v>9595400</v>
      </c>
      <c r="AJ12" s="9">
        <v>18961200</v>
      </c>
      <c r="AK12" s="9">
        <f t="shared" si="2"/>
        <v>0</v>
      </c>
      <c r="AL12" s="9">
        <f t="shared" si="3"/>
        <v>0</v>
      </c>
      <c r="AM12" s="9">
        <f t="shared" si="4"/>
        <v>0</v>
      </c>
      <c r="AN12" s="9">
        <f t="shared" si="5"/>
        <v>25640700</v>
      </c>
    </row>
    <row r="13" spans="1:42">
      <c r="A13" t="s">
        <v>41</v>
      </c>
      <c r="B13" t="s">
        <v>42</v>
      </c>
      <c r="C13" t="s">
        <v>43</v>
      </c>
      <c r="D13" t="s">
        <v>44</v>
      </c>
      <c r="E13" t="s">
        <v>222</v>
      </c>
      <c r="F13" t="s">
        <v>246</v>
      </c>
      <c r="G13" t="s">
        <v>46</v>
      </c>
      <c r="H13" t="s">
        <v>47</v>
      </c>
      <c r="I13" t="s">
        <v>455</v>
      </c>
      <c r="J13" t="s">
        <v>49</v>
      </c>
      <c r="K13" t="s">
        <v>50</v>
      </c>
      <c r="L13" t="s">
        <v>247</v>
      </c>
      <c r="M13" t="s">
        <v>581</v>
      </c>
      <c r="N13">
        <v>7824</v>
      </c>
      <c r="O13">
        <v>12</v>
      </c>
      <c r="P13" t="str">
        <f t="shared" si="0"/>
        <v>1141121</v>
      </c>
      <c r="Q13" t="s">
        <v>582</v>
      </c>
      <c r="R13" t="str">
        <f t="shared" si="1"/>
        <v>2010101</v>
      </c>
      <c r="S13" s="9">
        <v>208000000</v>
      </c>
      <c r="T13" s="9">
        <v>0</v>
      </c>
      <c r="U13" s="9">
        <v>0</v>
      </c>
      <c r="V13" s="9">
        <v>0</v>
      </c>
      <c r="W13" s="9">
        <v>0</v>
      </c>
      <c r="X13" s="9">
        <v>208000000</v>
      </c>
      <c r="Y13" s="9">
        <v>166098750</v>
      </c>
      <c r="Z13" s="9">
        <v>166098750</v>
      </c>
      <c r="AA13" s="9">
        <v>41901250</v>
      </c>
      <c r="AB13" s="9">
        <v>166098750</v>
      </c>
      <c r="AC13" s="9">
        <v>0</v>
      </c>
      <c r="AD13" s="9">
        <v>41901250</v>
      </c>
      <c r="AE13" s="9">
        <v>166098750</v>
      </c>
      <c r="AG13" s="9">
        <v>13743250</v>
      </c>
      <c r="AH13" s="9">
        <v>13743250</v>
      </c>
      <c r="AI13" s="9">
        <v>13743250</v>
      </c>
      <c r="AJ13" s="9">
        <v>27666050</v>
      </c>
      <c r="AK13" s="9">
        <f t="shared" si="2"/>
        <v>0</v>
      </c>
      <c r="AL13" s="9">
        <f t="shared" si="3"/>
        <v>0</v>
      </c>
      <c r="AM13" s="9">
        <f t="shared" si="4"/>
        <v>0</v>
      </c>
      <c r="AN13" s="9">
        <f t="shared" si="5"/>
        <v>41901250</v>
      </c>
    </row>
    <row r="14" spans="1:42">
      <c r="A14" t="s">
        <v>41</v>
      </c>
      <c r="B14" t="s">
        <v>42</v>
      </c>
      <c r="C14" t="s">
        <v>43</v>
      </c>
      <c r="D14" t="s">
        <v>44</v>
      </c>
      <c r="E14" t="s">
        <v>222</v>
      </c>
      <c r="F14" t="s">
        <v>246</v>
      </c>
      <c r="G14" t="s">
        <v>46</v>
      </c>
      <c r="H14" t="s">
        <v>47</v>
      </c>
      <c r="I14" t="s">
        <v>455</v>
      </c>
      <c r="J14" t="s">
        <v>49</v>
      </c>
      <c r="K14" t="s">
        <v>50</v>
      </c>
      <c r="L14" t="s">
        <v>247</v>
      </c>
      <c r="M14" t="s">
        <v>583</v>
      </c>
      <c r="N14">
        <v>7825</v>
      </c>
      <c r="O14">
        <v>13</v>
      </c>
      <c r="P14" t="str">
        <f t="shared" si="0"/>
        <v>1141131</v>
      </c>
      <c r="Q14" t="s">
        <v>681</v>
      </c>
      <c r="R14" t="str">
        <f t="shared" si="1"/>
        <v>2010101</v>
      </c>
      <c r="S14" s="9">
        <v>75000000</v>
      </c>
      <c r="T14" s="9">
        <v>0</v>
      </c>
      <c r="U14" s="9">
        <v>0</v>
      </c>
      <c r="V14" s="9">
        <v>0</v>
      </c>
      <c r="W14" s="9">
        <v>0</v>
      </c>
      <c r="X14" s="9">
        <v>75000000</v>
      </c>
      <c r="Y14" s="9">
        <v>62104300</v>
      </c>
      <c r="Z14" s="9">
        <v>62104300</v>
      </c>
      <c r="AA14" s="9">
        <v>12895700</v>
      </c>
      <c r="AB14" s="9">
        <v>62104300</v>
      </c>
      <c r="AC14" s="9">
        <v>0</v>
      </c>
      <c r="AD14" s="9">
        <v>12895700</v>
      </c>
      <c r="AE14" s="9">
        <v>62104300</v>
      </c>
      <c r="AG14" s="9">
        <v>5171200</v>
      </c>
      <c r="AH14" s="9">
        <v>5171200</v>
      </c>
      <c r="AI14" s="9">
        <v>5171200</v>
      </c>
      <c r="AJ14" s="9">
        <v>10356300</v>
      </c>
      <c r="AK14" s="9">
        <f t="shared" si="2"/>
        <v>0</v>
      </c>
      <c r="AL14" s="9">
        <f t="shared" si="3"/>
        <v>0</v>
      </c>
      <c r="AM14" s="9">
        <f t="shared" si="4"/>
        <v>0</v>
      </c>
      <c r="AN14" s="9">
        <f t="shared" si="5"/>
        <v>12895700</v>
      </c>
    </row>
    <row r="15" spans="1:42">
      <c r="A15" t="s">
        <v>41</v>
      </c>
      <c r="B15" t="s">
        <v>42</v>
      </c>
      <c r="C15" t="s">
        <v>43</v>
      </c>
      <c r="D15" t="s">
        <v>44</v>
      </c>
      <c r="E15" t="s">
        <v>222</v>
      </c>
      <c r="F15" t="s">
        <v>246</v>
      </c>
      <c r="G15" t="s">
        <v>46</v>
      </c>
      <c r="H15" t="s">
        <v>47</v>
      </c>
      <c r="I15" t="s">
        <v>455</v>
      </c>
      <c r="J15" t="s">
        <v>49</v>
      </c>
      <c r="K15" t="s">
        <v>50</v>
      </c>
      <c r="L15" t="s">
        <v>247</v>
      </c>
      <c r="M15" t="s">
        <v>585</v>
      </c>
      <c r="N15">
        <v>7826</v>
      </c>
      <c r="O15">
        <v>14</v>
      </c>
      <c r="P15" t="str">
        <f t="shared" si="0"/>
        <v>1141141</v>
      </c>
      <c r="Q15" t="s">
        <v>682</v>
      </c>
      <c r="R15" t="str">
        <f t="shared" si="1"/>
        <v>2010101</v>
      </c>
      <c r="S15" s="9">
        <v>50000000</v>
      </c>
      <c r="T15" s="9">
        <v>0</v>
      </c>
      <c r="U15" s="9">
        <v>0</v>
      </c>
      <c r="V15" s="9">
        <v>0</v>
      </c>
      <c r="W15" s="9">
        <v>0</v>
      </c>
      <c r="X15" s="9">
        <v>50000000</v>
      </c>
      <c r="Y15" s="9">
        <v>0</v>
      </c>
      <c r="Z15" s="9">
        <v>0</v>
      </c>
      <c r="AA15" s="9">
        <v>50000000</v>
      </c>
      <c r="AB15" s="9">
        <v>0</v>
      </c>
      <c r="AC15" s="9">
        <v>0</v>
      </c>
      <c r="AD15" s="9">
        <v>50000000</v>
      </c>
      <c r="AE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f t="shared" si="2"/>
        <v>0</v>
      </c>
      <c r="AL15" s="9">
        <f t="shared" si="3"/>
        <v>0</v>
      </c>
      <c r="AM15" s="9">
        <f t="shared" si="4"/>
        <v>0</v>
      </c>
      <c r="AN15" s="9">
        <f t="shared" si="5"/>
        <v>50000000</v>
      </c>
    </row>
    <row r="16" spans="1:42">
      <c r="A16" t="s">
        <v>41</v>
      </c>
      <c r="B16" t="s">
        <v>42</v>
      </c>
      <c r="C16" t="s">
        <v>43</v>
      </c>
      <c r="D16" t="s">
        <v>44</v>
      </c>
      <c r="E16" t="s">
        <v>222</v>
      </c>
      <c r="F16" t="s">
        <v>246</v>
      </c>
      <c r="G16" t="s">
        <v>46</v>
      </c>
      <c r="H16" t="s">
        <v>47</v>
      </c>
      <c r="I16" t="s">
        <v>455</v>
      </c>
      <c r="J16" t="s">
        <v>49</v>
      </c>
      <c r="K16" t="s">
        <v>50</v>
      </c>
      <c r="L16" t="s">
        <v>247</v>
      </c>
      <c r="M16" t="s">
        <v>587</v>
      </c>
      <c r="N16">
        <v>7827</v>
      </c>
      <c r="O16">
        <v>15</v>
      </c>
      <c r="P16" t="str">
        <f t="shared" si="0"/>
        <v>1142111</v>
      </c>
      <c r="Q16" t="s">
        <v>683</v>
      </c>
      <c r="R16" t="str">
        <f t="shared" si="1"/>
        <v>2010101</v>
      </c>
      <c r="S16" s="9">
        <v>270000000</v>
      </c>
      <c r="T16" s="9">
        <v>0</v>
      </c>
      <c r="U16" s="9">
        <v>0</v>
      </c>
      <c r="V16" s="9">
        <v>0</v>
      </c>
      <c r="W16" s="9">
        <v>0</v>
      </c>
      <c r="X16" s="9">
        <v>270000000</v>
      </c>
      <c r="Y16" s="9">
        <v>224378844</v>
      </c>
      <c r="Z16" s="9">
        <v>224378844</v>
      </c>
      <c r="AA16" s="9">
        <v>45621156</v>
      </c>
      <c r="AB16" s="9">
        <v>224378844</v>
      </c>
      <c r="AC16" s="9">
        <v>0</v>
      </c>
      <c r="AD16" s="9">
        <v>45621156</v>
      </c>
      <c r="AE16" s="9">
        <v>224378844</v>
      </c>
      <c r="AG16" s="9">
        <v>19108844</v>
      </c>
      <c r="AH16" s="9">
        <v>19108844</v>
      </c>
      <c r="AI16" s="9">
        <v>19108844</v>
      </c>
      <c r="AJ16" s="9">
        <v>38351444</v>
      </c>
      <c r="AK16" s="9">
        <f t="shared" si="2"/>
        <v>0</v>
      </c>
      <c r="AL16" s="9">
        <f t="shared" si="3"/>
        <v>0</v>
      </c>
      <c r="AM16" s="9">
        <f t="shared" si="4"/>
        <v>0</v>
      </c>
      <c r="AN16" s="9">
        <f t="shared" si="5"/>
        <v>45621156</v>
      </c>
    </row>
    <row r="17" spans="1:40">
      <c r="A17" t="s">
        <v>41</v>
      </c>
      <c r="B17" t="s">
        <v>42</v>
      </c>
      <c r="C17" t="s">
        <v>43</v>
      </c>
      <c r="D17" t="s">
        <v>44</v>
      </c>
      <c r="E17" t="s">
        <v>222</v>
      </c>
      <c r="F17" t="s">
        <v>246</v>
      </c>
      <c r="G17" t="s">
        <v>46</v>
      </c>
      <c r="H17" t="s">
        <v>47</v>
      </c>
      <c r="I17" t="s">
        <v>455</v>
      </c>
      <c r="J17" t="s">
        <v>49</v>
      </c>
      <c r="K17" t="s">
        <v>50</v>
      </c>
      <c r="L17" t="s">
        <v>247</v>
      </c>
      <c r="M17" t="s">
        <v>589</v>
      </c>
      <c r="N17">
        <v>7828</v>
      </c>
      <c r="O17">
        <v>16</v>
      </c>
      <c r="P17" t="str">
        <f t="shared" si="0"/>
        <v>1142121</v>
      </c>
      <c r="Q17" t="s">
        <v>684</v>
      </c>
      <c r="R17" t="str">
        <f t="shared" si="1"/>
        <v>2010101</v>
      </c>
      <c r="S17" s="9">
        <v>180000000</v>
      </c>
      <c r="T17" s="9">
        <v>0</v>
      </c>
      <c r="U17" s="9">
        <v>0</v>
      </c>
      <c r="V17" s="9">
        <v>0</v>
      </c>
      <c r="W17" s="9">
        <v>0</v>
      </c>
      <c r="X17" s="9">
        <v>180000000</v>
      </c>
      <c r="Y17" s="9">
        <v>150658575</v>
      </c>
      <c r="Z17" s="9">
        <v>150658575</v>
      </c>
      <c r="AA17" s="9">
        <v>29341425</v>
      </c>
      <c r="AB17" s="9">
        <v>150658575</v>
      </c>
      <c r="AC17" s="9">
        <v>0</v>
      </c>
      <c r="AD17" s="9">
        <v>29341425</v>
      </c>
      <c r="AE17" s="9">
        <v>150658575</v>
      </c>
      <c r="AG17" s="9">
        <v>13239275</v>
      </c>
      <c r="AH17" s="9">
        <v>13239275</v>
      </c>
      <c r="AI17" s="9">
        <v>13239275</v>
      </c>
      <c r="AJ17" s="9">
        <v>26480975</v>
      </c>
      <c r="AK17" s="9">
        <f t="shared" si="2"/>
        <v>0</v>
      </c>
      <c r="AL17" s="9">
        <f t="shared" si="3"/>
        <v>0</v>
      </c>
      <c r="AM17" s="9">
        <f t="shared" si="4"/>
        <v>0</v>
      </c>
      <c r="AN17" s="9">
        <f t="shared" si="5"/>
        <v>29341425</v>
      </c>
    </row>
    <row r="18" spans="1:40">
      <c r="A18" t="s">
        <v>41</v>
      </c>
      <c r="B18" t="s">
        <v>42</v>
      </c>
      <c r="C18" t="s">
        <v>43</v>
      </c>
      <c r="D18" t="s">
        <v>44</v>
      </c>
      <c r="E18" t="s">
        <v>222</v>
      </c>
      <c r="F18" t="s">
        <v>246</v>
      </c>
      <c r="G18" t="s">
        <v>46</v>
      </c>
      <c r="H18" t="s">
        <v>47</v>
      </c>
      <c r="I18" t="s">
        <v>455</v>
      </c>
      <c r="J18" t="s">
        <v>49</v>
      </c>
      <c r="K18" t="s">
        <v>50</v>
      </c>
      <c r="L18" t="s">
        <v>247</v>
      </c>
      <c r="M18" t="s">
        <v>591</v>
      </c>
      <c r="N18">
        <v>7829</v>
      </c>
      <c r="O18">
        <v>17</v>
      </c>
      <c r="P18" t="str">
        <f t="shared" si="0"/>
        <v>1142141</v>
      </c>
      <c r="Q18" t="s">
        <v>685</v>
      </c>
      <c r="R18" t="str">
        <f t="shared" si="1"/>
        <v>2010101</v>
      </c>
      <c r="S18" s="9">
        <v>300000000</v>
      </c>
      <c r="T18" s="9">
        <v>0</v>
      </c>
      <c r="U18" s="9">
        <v>0</v>
      </c>
      <c r="V18" s="9">
        <v>0</v>
      </c>
      <c r="W18" s="9">
        <v>0</v>
      </c>
      <c r="X18" s="9">
        <v>300000000</v>
      </c>
      <c r="Y18" s="9">
        <v>294976941</v>
      </c>
      <c r="Z18" s="9">
        <v>294976941</v>
      </c>
      <c r="AA18" s="9">
        <v>5023059</v>
      </c>
      <c r="AB18" s="9">
        <v>294976941</v>
      </c>
      <c r="AC18" s="9">
        <v>0</v>
      </c>
      <c r="AD18" s="9">
        <v>5023059</v>
      </c>
      <c r="AE18" s="9">
        <v>104013792</v>
      </c>
      <c r="AG18" s="9">
        <v>294976941</v>
      </c>
      <c r="AH18" s="9">
        <v>294976941</v>
      </c>
      <c r="AI18" s="9">
        <v>294976941</v>
      </c>
      <c r="AJ18" s="9">
        <v>104013792</v>
      </c>
      <c r="AK18" s="9">
        <f t="shared" si="2"/>
        <v>0</v>
      </c>
      <c r="AL18" s="9">
        <f t="shared" si="3"/>
        <v>190963149</v>
      </c>
      <c r="AM18" s="9">
        <f t="shared" si="4"/>
        <v>0</v>
      </c>
      <c r="AN18" s="9">
        <f t="shared" si="5"/>
        <v>5023059</v>
      </c>
    </row>
    <row r="19" spans="1:40">
      <c r="A19" t="s">
        <v>41</v>
      </c>
      <c r="B19" t="s">
        <v>42</v>
      </c>
      <c r="C19" t="s">
        <v>43</v>
      </c>
      <c r="D19" t="s">
        <v>44</v>
      </c>
      <c r="E19" t="s">
        <v>236</v>
      </c>
      <c r="F19" t="s">
        <v>264</v>
      </c>
      <c r="G19" t="s">
        <v>46</v>
      </c>
      <c r="H19" t="s">
        <v>47</v>
      </c>
      <c r="I19" t="s">
        <v>455</v>
      </c>
      <c r="J19" t="s">
        <v>49</v>
      </c>
      <c r="K19" t="s">
        <v>98</v>
      </c>
      <c r="L19" t="s">
        <v>265</v>
      </c>
      <c r="M19" t="s">
        <v>268</v>
      </c>
      <c r="N19">
        <v>7830</v>
      </c>
      <c r="O19">
        <v>18</v>
      </c>
      <c r="P19" t="str">
        <f t="shared" si="0"/>
        <v>0001212</v>
      </c>
      <c r="Q19" t="s">
        <v>595</v>
      </c>
      <c r="R19" t="str">
        <f t="shared" si="1"/>
        <v>2010101</v>
      </c>
      <c r="S19" s="9">
        <v>25990000</v>
      </c>
      <c r="T19" s="9">
        <v>0</v>
      </c>
      <c r="U19" s="9">
        <v>0</v>
      </c>
      <c r="V19" s="9">
        <v>0</v>
      </c>
      <c r="W19" s="9">
        <v>0</v>
      </c>
      <c r="X19" s="9">
        <v>25990000</v>
      </c>
      <c r="Y19" s="9">
        <v>20390926</v>
      </c>
      <c r="Z19" s="9">
        <v>20390926</v>
      </c>
      <c r="AA19" s="9">
        <v>5599074</v>
      </c>
      <c r="AB19" s="9">
        <v>20390926</v>
      </c>
      <c r="AC19" s="9">
        <v>0</v>
      </c>
      <c r="AD19" s="9">
        <v>5599074</v>
      </c>
      <c r="AE19" s="9">
        <v>20390926</v>
      </c>
      <c r="AG19" s="9">
        <v>-5599074</v>
      </c>
      <c r="AH19" s="9">
        <v>-720326</v>
      </c>
      <c r="AI19" s="9">
        <v>11623060</v>
      </c>
      <c r="AJ19" s="9">
        <v>11919490</v>
      </c>
      <c r="AK19" s="9">
        <f t="shared" si="2"/>
        <v>0</v>
      </c>
      <c r="AL19" s="9">
        <f t="shared" si="3"/>
        <v>0</v>
      </c>
      <c r="AM19" s="9">
        <f t="shared" si="4"/>
        <v>0</v>
      </c>
      <c r="AN19" s="9">
        <f t="shared" si="5"/>
        <v>5599074</v>
      </c>
    </row>
    <row r="20" spans="1:40">
      <c r="A20" t="s">
        <v>41</v>
      </c>
      <c r="B20" t="s">
        <v>42</v>
      </c>
      <c r="C20" t="s">
        <v>43</v>
      </c>
      <c r="D20" t="s">
        <v>44</v>
      </c>
      <c r="E20" t="s">
        <v>236</v>
      </c>
      <c r="F20" t="s">
        <v>272</v>
      </c>
      <c r="G20" t="s">
        <v>46</v>
      </c>
      <c r="H20" t="s">
        <v>47</v>
      </c>
      <c r="I20" t="s">
        <v>455</v>
      </c>
      <c r="J20" t="s">
        <v>49</v>
      </c>
      <c r="K20" t="s">
        <v>98</v>
      </c>
      <c r="L20" t="s">
        <v>273</v>
      </c>
      <c r="M20" t="s">
        <v>596</v>
      </c>
      <c r="N20">
        <v>7831</v>
      </c>
      <c r="O20">
        <v>19</v>
      </c>
      <c r="P20" t="str">
        <f t="shared" si="0"/>
        <v>0001221</v>
      </c>
      <c r="Q20" t="s">
        <v>597</v>
      </c>
      <c r="R20" t="str">
        <f t="shared" si="1"/>
        <v>2010101</v>
      </c>
      <c r="S20" s="9">
        <v>41360000</v>
      </c>
      <c r="T20" s="9">
        <v>0</v>
      </c>
      <c r="U20" s="9">
        <v>0</v>
      </c>
      <c r="V20" s="9">
        <v>0</v>
      </c>
      <c r="W20" s="9">
        <v>0</v>
      </c>
      <c r="X20" s="9">
        <v>41360000</v>
      </c>
      <c r="Y20" s="9">
        <v>9000000</v>
      </c>
      <c r="Z20" s="9">
        <v>9000000</v>
      </c>
      <c r="AA20" s="9">
        <v>32360000</v>
      </c>
      <c r="AB20" s="9">
        <v>9000000</v>
      </c>
      <c r="AC20" s="9">
        <v>0</v>
      </c>
      <c r="AD20" s="9">
        <v>32360000</v>
      </c>
      <c r="AE20" s="9">
        <v>9000000</v>
      </c>
      <c r="AG20" s="9">
        <v>-21000000</v>
      </c>
      <c r="AH20" s="9">
        <v>9000000</v>
      </c>
      <c r="AI20" s="9">
        <v>9000000</v>
      </c>
      <c r="AJ20" s="9">
        <v>9000000</v>
      </c>
      <c r="AK20" s="9">
        <f t="shared" si="2"/>
        <v>0</v>
      </c>
      <c r="AL20" s="9">
        <f t="shared" si="3"/>
        <v>0</v>
      </c>
      <c r="AM20" s="9">
        <f t="shared" si="4"/>
        <v>0</v>
      </c>
      <c r="AN20" s="9">
        <f t="shared" si="5"/>
        <v>32360000</v>
      </c>
    </row>
    <row r="21" spans="1:40">
      <c r="A21" t="s">
        <v>41</v>
      </c>
      <c r="B21" t="s">
        <v>42</v>
      </c>
      <c r="C21" t="s">
        <v>43</v>
      </c>
      <c r="D21" t="s">
        <v>44</v>
      </c>
      <c r="E21" t="s">
        <v>236</v>
      </c>
      <c r="F21" t="s">
        <v>272</v>
      </c>
      <c r="G21" t="s">
        <v>46</v>
      </c>
      <c r="H21" t="s">
        <v>47</v>
      </c>
      <c r="I21" t="s">
        <v>455</v>
      </c>
      <c r="J21" t="s">
        <v>49</v>
      </c>
      <c r="K21" t="s">
        <v>98</v>
      </c>
      <c r="L21" t="s">
        <v>273</v>
      </c>
      <c r="M21" t="s">
        <v>598</v>
      </c>
      <c r="N21">
        <v>7832</v>
      </c>
      <c r="O21">
        <v>20</v>
      </c>
      <c r="P21" t="str">
        <f t="shared" si="0"/>
        <v>0001222</v>
      </c>
      <c r="Q21" t="s">
        <v>599</v>
      </c>
      <c r="R21" t="str">
        <f t="shared" si="1"/>
        <v>2010101</v>
      </c>
      <c r="S21" s="9">
        <v>10000000</v>
      </c>
      <c r="T21" s="9">
        <v>0</v>
      </c>
      <c r="U21" s="9">
        <v>0</v>
      </c>
      <c r="V21" s="9">
        <v>0</v>
      </c>
      <c r="W21" s="9">
        <v>0</v>
      </c>
      <c r="X21" s="9">
        <v>10000000</v>
      </c>
      <c r="Y21" s="9">
        <v>3286020</v>
      </c>
      <c r="Z21" s="9">
        <v>3286020</v>
      </c>
      <c r="AA21" s="9">
        <v>6713980</v>
      </c>
      <c r="AB21" s="9">
        <v>3286020</v>
      </c>
      <c r="AC21" s="9">
        <v>0</v>
      </c>
      <c r="AD21" s="9">
        <v>6713980</v>
      </c>
      <c r="AE21" s="9">
        <v>3286020</v>
      </c>
      <c r="AG21" s="9">
        <v>-411434</v>
      </c>
      <c r="AH21" s="9">
        <v>-411434</v>
      </c>
      <c r="AI21" s="9">
        <v>0</v>
      </c>
      <c r="AJ21" s="9">
        <v>0</v>
      </c>
      <c r="AK21" s="9">
        <f t="shared" si="2"/>
        <v>0</v>
      </c>
      <c r="AL21" s="9">
        <f t="shared" si="3"/>
        <v>0</v>
      </c>
      <c r="AM21" s="9">
        <f t="shared" si="4"/>
        <v>0</v>
      </c>
      <c r="AN21" s="9">
        <f t="shared" si="5"/>
        <v>6713980</v>
      </c>
    </row>
    <row r="22" spans="1:40">
      <c r="A22" t="s">
        <v>41</v>
      </c>
      <c r="B22" t="s">
        <v>42</v>
      </c>
      <c r="C22" t="s">
        <v>43</v>
      </c>
      <c r="D22" t="s">
        <v>44</v>
      </c>
      <c r="E22" t="s">
        <v>236</v>
      </c>
      <c r="F22" t="s">
        <v>272</v>
      </c>
      <c r="G22" t="s">
        <v>46</v>
      </c>
      <c r="H22" t="s">
        <v>47</v>
      </c>
      <c r="I22" t="s">
        <v>455</v>
      </c>
      <c r="J22" t="s">
        <v>49</v>
      </c>
      <c r="K22" t="s">
        <v>98</v>
      </c>
      <c r="L22" t="s">
        <v>273</v>
      </c>
      <c r="M22" t="s">
        <v>280</v>
      </c>
      <c r="N22">
        <v>7833</v>
      </c>
      <c r="O22">
        <v>21</v>
      </c>
      <c r="P22" t="str">
        <f t="shared" si="0"/>
        <v>0001224</v>
      </c>
      <c r="Q22" t="s">
        <v>600</v>
      </c>
      <c r="R22" t="str">
        <f t="shared" si="1"/>
        <v>2010101</v>
      </c>
      <c r="S22" s="9">
        <v>2000000</v>
      </c>
      <c r="T22" s="9">
        <v>0</v>
      </c>
      <c r="U22" s="9">
        <v>0</v>
      </c>
      <c r="V22" s="9">
        <v>0</v>
      </c>
      <c r="W22" s="9">
        <v>0</v>
      </c>
      <c r="X22" s="9">
        <v>2000000</v>
      </c>
      <c r="Y22" s="9">
        <v>0</v>
      </c>
      <c r="Z22" s="9">
        <v>0</v>
      </c>
      <c r="AA22" s="9">
        <v>2000000</v>
      </c>
      <c r="AB22" s="9">
        <v>0</v>
      </c>
      <c r="AC22" s="9">
        <v>0</v>
      </c>
      <c r="AD22" s="9">
        <v>2000000</v>
      </c>
      <c r="AE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f t="shared" si="2"/>
        <v>0</v>
      </c>
      <c r="AL22" s="9">
        <f t="shared" si="3"/>
        <v>0</v>
      </c>
      <c r="AM22" s="9">
        <f t="shared" si="4"/>
        <v>0</v>
      </c>
      <c r="AN22" s="9">
        <f t="shared" si="5"/>
        <v>2000000</v>
      </c>
    </row>
    <row r="23" spans="1:40">
      <c r="A23" t="s">
        <v>41</v>
      </c>
      <c r="B23" t="s">
        <v>42</v>
      </c>
      <c r="C23" t="s">
        <v>43</v>
      </c>
      <c r="D23" t="s">
        <v>44</v>
      </c>
      <c r="E23" t="s">
        <v>236</v>
      </c>
      <c r="F23" t="s">
        <v>272</v>
      </c>
      <c r="G23" t="s">
        <v>46</v>
      </c>
      <c r="H23" t="s">
        <v>47</v>
      </c>
      <c r="I23" t="s">
        <v>455</v>
      </c>
      <c r="J23" t="s">
        <v>49</v>
      </c>
      <c r="K23" t="s">
        <v>98</v>
      </c>
      <c r="L23" t="s">
        <v>273</v>
      </c>
      <c r="M23" t="s">
        <v>603</v>
      </c>
      <c r="N23">
        <v>7834</v>
      </c>
      <c r="O23">
        <v>22</v>
      </c>
      <c r="P23" t="str">
        <f t="shared" si="0"/>
        <v>0012211</v>
      </c>
      <c r="Q23" t="s">
        <v>604</v>
      </c>
      <c r="R23" t="str">
        <f t="shared" si="1"/>
        <v>2010101</v>
      </c>
      <c r="S23" s="9">
        <v>120200000</v>
      </c>
      <c r="T23" s="9">
        <v>0</v>
      </c>
      <c r="U23" s="9">
        <v>0</v>
      </c>
      <c r="V23" s="9">
        <v>80000000</v>
      </c>
      <c r="W23" s="9">
        <v>0</v>
      </c>
      <c r="X23" s="9">
        <v>200200000</v>
      </c>
      <c r="Y23" s="9">
        <v>100844185</v>
      </c>
      <c r="Z23" s="9">
        <v>100844185</v>
      </c>
      <c r="AA23" s="9">
        <v>99355815</v>
      </c>
      <c r="AB23" s="9">
        <v>100844185</v>
      </c>
      <c r="AC23" s="9">
        <v>0</v>
      </c>
      <c r="AD23" s="9">
        <v>99355815</v>
      </c>
      <c r="AE23" s="9">
        <v>94615835</v>
      </c>
      <c r="AG23" s="9">
        <v>-87819547</v>
      </c>
      <c r="AH23" s="9">
        <v>-6007057</v>
      </c>
      <c r="AI23" s="9">
        <v>18345101</v>
      </c>
      <c r="AJ23" s="9">
        <v>16130647</v>
      </c>
      <c r="AK23" s="9">
        <f t="shared" si="2"/>
        <v>0</v>
      </c>
      <c r="AL23" s="9">
        <f t="shared" si="3"/>
        <v>6228350</v>
      </c>
      <c r="AM23" s="9">
        <f t="shared" si="4"/>
        <v>0</v>
      </c>
      <c r="AN23" s="9">
        <f t="shared" si="5"/>
        <v>99355815</v>
      </c>
    </row>
    <row r="24" spans="1:40">
      <c r="A24" t="s">
        <v>41</v>
      </c>
      <c r="B24" t="s">
        <v>42</v>
      </c>
      <c r="C24" t="s">
        <v>43</v>
      </c>
      <c r="D24" t="s">
        <v>44</v>
      </c>
      <c r="E24" t="s">
        <v>236</v>
      </c>
      <c r="F24" t="s">
        <v>272</v>
      </c>
      <c r="G24" t="s">
        <v>46</v>
      </c>
      <c r="H24" t="s">
        <v>47</v>
      </c>
      <c r="I24" t="s">
        <v>455</v>
      </c>
      <c r="J24" t="s">
        <v>49</v>
      </c>
      <c r="K24" t="s">
        <v>98</v>
      </c>
      <c r="L24" t="s">
        <v>273</v>
      </c>
      <c r="M24" t="s">
        <v>276</v>
      </c>
      <c r="N24">
        <v>7835</v>
      </c>
      <c r="O24">
        <v>23</v>
      </c>
      <c r="P24" t="str">
        <f t="shared" si="0"/>
        <v>0012231</v>
      </c>
      <c r="Q24" t="s">
        <v>605</v>
      </c>
      <c r="R24" t="str">
        <f t="shared" si="1"/>
        <v>2010101</v>
      </c>
      <c r="S24" s="9">
        <v>170000000</v>
      </c>
      <c r="T24" s="9">
        <v>0</v>
      </c>
      <c r="U24" s="9">
        <v>0</v>
      </c>
      <c r="V24" s="9">
        <v>0</v>
      </c>
      <c r="W24" s="9">
        <v>0</v>
      </c>
      <c r="X24" s="9">
        <v>170000000</v>
      </c>
      <c r="Y24" s="9">
        <v>169992766</v>
      </c>
      <c r="Z24" s="9">
        <v>169992766</v>
      </c>
      <c r="AA24" s="9">
        <v>7234</v>
      </c>
      <c r="AB24" s="9">
        <v>169992766</v>
      </c>
      <c r="AC24" s="9">
        <v>0</v>
      </c>
      <c r="AD24" s="9">
        <v>7234</v>
      </c>
      <c r="AE24" s="9">
        <v>169992766</v>
      </c>
      <c r="AG24" s="9">
        <v>-1</v>
      </c>
      <c r="AH24" s="9">
        <v>-1</v>
      </c>
      <c r="AI24" s="9">
        <v>0</v>
      </c>
      <c r="AJ24" s="9">
        <v>0</v>
      </c>
      <c r="AK24" s="9">
        <f t="shared" si="2"/>
        <v>0</v>
      </c>
      <c r="AL24" s="9">
        <f t="shared" si="3"/>
        <v>0</v>
      </c>
      <c r="AM24" s="9">
        <f t="shared" si="4"/>
        <v>0</v>
      </c>
      <c r="AN24" s="9">
        <f t="shared" si="5"/>
        <v>7234</v>
      </c>
    </row>
    <row r="25" spans="1:40">
      <c r="A25" t="s">
        <v>41</v>
      </c>
      <c r="B25" t="s">
        <v>42</v>
      </c>
      <c r="C25" t="s">
        <v>43</v>
      </c>
      <c r="D25" t="s">
        <v>44</v>
      </c>
      <c r="E25" t="s">
        <v>236</v>
      </c>
      <c r="F25" t="s">
        <v>272</v>
      </c>
      <c r="G25" t="s">
        <v>46</v>
      </c>
      <c r="H25" t="s">
        <v>47</v>
      </c>
      <c r="I25" t="s">
        <v>455</v>
      </c>
      <c r="J25" t="s">
        <v>49</v>
      </c>
      <c r="K25" t="s">
        <v>98</v>
      </c>
      <c r="L25" t="s">
        <v>273</v>
      </c>
      <c r="M25" t="s">
        <v>606</v>
      </c>
      <c r="N25">
        <v>7836</v>
      </c>
      <c r="O25">
        <v>24</v>
      </c>
      <c r="P25" t="str">
        <f t="shared" si="0"/>
        <v>0012234</v>
      </c>
      <c r="Q25" t="s">
        <v>607</v>
      </c>
      <c r="R25" t="str">
        <f t="shared" si="1"/>
        <v>2010101</v>
      </c>
      <c r="S25" s="9">
        <v>125000000</v>
      </c>
      <c r="T25" s="9">
        <v>0</v>
      </c>
      <c r="U25" s="9">
        <v>0</v>
      </c>
      <c r="V25" s="9">
        <v>0</v>
      </c>
      <c r="W25" s="9">
        <v>50000000</v>
      </c>
      <c r="X25" s="9">
        <v>75000000</v>
      </c>
      <c r="Y25" s="9">
        <v>68307211</v>
      </c>
      <c r="Z25" s="9">
        <v>68307211</v>
      </c>
      <c r="AA25" s="9">
        <v>6692789</v>
      </c>
      <c r="AB25" s="9">
        <v>68307211</v>
      </c>
      <c r="AC25" s="9">
        <v>0</v>
      </c>
      <c r="AD25" s="9">
        <v>6692789</v>
      </c>
      <c r="AE25" s="9">
        <v>68307211</v>
      </c>
      <c r="AG25" s="9">
        <v>0</v>
      </c>
      <c r="AH25" s="9">
        <v>0</v>
      </c>
      <c r="AI25" s="9">
        <v>0</v>
      </c>
      <c r="AJ25" s="9">
        <v>0</v>
      </c>
      <c r="AK25" s="9">
        <f t="shared" si="2"/>
        <v>0</v>
      </c>
      <c r="AL25" s="9">
        <f t="shared" si="3"/>
        <v>0</v>
      </c>
      <c r="AM25" s="9">
        <f t="shared" si="4"/>
        <v>0</v>
      </c>
      <c r="AN25" s="9">
        <f t="shared" si="5"/>
        <v>6692789</v>
      </c>
    </row>
    <row r="26" spans="1:40">
      <c r="A26" t="s">
        <v>41</v>
      </c>
      <c r="B26" t="s">
        <v>42</v>
      </c>
      <c r="C26" t="s">
        <v>43</v>
      </c>
      <c r="D26" t="s">
        <v>44</v>
      </c>
      <c r="E26" t="s">
        <v>236</v>
      </c>
      <c r="F26" t="s">
        <v>272</v>
      </c>
      <c r="G26" t="s">
        <v>46</v>
      </c>
      <c r="H26" t="s">
        <v>47</v>
      </c>
      <c r="I26" t="s">
        <v>455</v>
      </c>
      <c r="J26" t="s">
        <v>49</v>
      </c>
      <c r="K26" t="s">
        <v>98</v>
      </c>
      <c r="L26" t="s">
        <v>273</v>
      </c>
      <c r="M26" t="s">
        <v>608</v>
      </c>
      <c r="N26">
        <v>7837</v>
      </c>
      <c r="O26">
        <v>25</v>
      </c>
      <c r="P26" t="str">
        <f t="shared" si="0"/>
        <v>0012261</v>
      </c>
      <c r="Q26" t="s">
        <v>609</v>
      </c>
      <c r="R26" t="str">
        <f t="shared" si="1"/>
        <v>2010101</v>
      </c>
      <c r="S26" s="9">
        <v>103000000</v>
      </c>
      <c r="T26" s="9">
        <v>0</v>
      </c>
      <c r="U26" s="9">
        <v>0</v>
      </c>
      <c r="V26" s="9">
        <v>0</v>
      </c>
      <c r="W26" s="9">
        <v>0</v>
      </c>
      <c r="X26" s="9">
        <v>103000000</v>
      </c>
      <c r="Y26" s="9">
        <v>88871673</v>
      </c>
      <c r="Z26" s="9">
        <v>88871673</v>
      </c>
      <c r="AA26" s="9">
        <v>14128327</v>
      </c>
      <c r="AB26" s="9">
        <v>88871673</v>
      </c>
      <c r="AC26" s="9">
        <v>0</v>
      </c>
      <c r="AD26" s="9">
        <v>14128327</v>
      </c>
      <c r="AE26" s="9">
        <v>88871673</v>
      </c>
      <c r="AG26" s="9">
        <v>-14128327</v>
      </c>
      <c r="AH26" s="9">
        <v>-14128327</v>
      </c>
      <c r="AI26" s="9">
        <v>7489152</v>
      </c>
      <c r="AJ26" s="9">
        <v>14978304</v>
      </c>
      <c r="AK26" s="9">
        <f t="shared" si="2"/>
        <v>0</v>
      </c>
      <c r="AL26" s="9">
        <f t="shared" si="3"/>
        <v>0</v>
      </c>
      <c r="AM26" s="9">
        <f t="shared" si="4"/>
        <v>0</v>
      </c>
      <c r="AN26" s="9">
        <f t="shared" si="5"/>
        <v>14128327</v>
      </c>
    </row>
    <row r="27" spans="1:40">
      <c r="A27" t="s">
        <v>41</v>
      </c>
      <c r="B27" t="s">
        <v>42</v>
      </c>
      <c r="C27" t="s">
        <v>43</v>
      </c>
      <c r="D27" t="s">
        <v>44</v>
      </c>
      <c r="E27" t="s">
        <v>236</v>
      </c>
      <c r="F27" t="s">
        <v>272</v>
      </c>
      <c r="G27" t="s">
        <v>46</v>
      </c>
      <c r="H27" t="s">
        <v>47</v>
      </c>
      <c r="I27" t="s">
        <v>455</v>
      </c>
      <c r="J27" t="s">
        <v>49</v>
      </c>
      <c r="K27" t="s">
        <v>98</v>
      </c>
      <c r="L27" t="s">
        <v>273</v>
      </c>
      <c r="M27" t="s">
        <v>284</v>
      </c>
      <c r="N27">
        <v>7838</v>
      </c>
      <c r="O27">
        <v>26</v>
      </c>
      <c r="P27" t="str">
        <f t="shared" si="0"/>
        <v>0012262</v>
      </c>
      <c r="Q27" t="s">
        <v>610</v>
      </c>
      <c r="R27" t="str">
        <f t="shared" si="1"/>
        <v>2010101</v>
      </c>
      <c r="S27" s="9">
        <v>35000000</v>
      </c>
      <c r="T27" s="9">
        <v>0</v>
      </c>
      <c r="U27" s="9">
        <v>0</v>
      </c>
      <c r="V27" s="9">
        <v>0</v>
      </c>
      <c r="W27" s="9">
        <v>0</v>
      </c>
      <c r="X27" s="9">
        <v>35000000</v>
      </c>
      <c r="Y27" s="9">
        <v>23935982</v>
      </c>
      <c r="Z27" s="9">
        <v>23935982</v>
      </c>
      <c r="AA27" s="9">
        <v>11064018</v>
      </c>
      <c r="AB27" s="9">
        <v>23935982</v>
      </c>
      <c r="AC27" s="9">
        <v>0</v>
      </c>
      <c r="AD27" s="9">
        <v>11064018</v>
      </c>
      <c r="AE27" s="9">
        <v>21919940</v>
      </c>
      <c r="AG27" s="9">
        <v>-11064018</v>
      </c>
      <c r="AH27" s="9">
        <v>-6064018</v>
      </c>
      <c r="AI27" s="9">
        <v>2135930</v>
      </c>
      <c r="AJ27" s="9">
        <v>2037929</v>
      </c>
      <c r="AK27" s="9">
        <f t="shared" si="2"/>
        <v>0</v>
      </c>
      <c r="AL27" s="9">
        <f t="shared" si="3"/>
        <v>2016042</v>
      </c>
      <c r="AM27" s="9">
        <f t="shared" si="4"/>
        <v>0</v>
      </c>
      <c r="AN27" s="9">
        <f t="shared" si="5"/>
        <v>11064018</v>
      </c>
    </row>
    <row r="28" spans="1:40">
      <c r="A28" t="s">
        <v>41</v>
      </c>
      <c r="B28" t="s">
        <v>42</v>
      </c>
      <c r="C28" t="s">
        <v>43</v>
      </c>
      <c r="D28" t="s">
        <v>44</v>
      </c>
      <c r="E28" t="s">
        <v>236</v>
      </c>
      <c r="F28" t="s">
        <v>272</v>
      </c>
      <c r="G28" t="s">
        <v>46</v>
      </c>
      <c r="H28" t="s">
        <v>47</v>
      </c>
      <c r="I28" t="s">
        <v>455</v>
      </c>
      <c r="J28" t="s">
        <v>49</v>
      </c>
      <c r="K28" t="s">
        <v>98</v>
      </c>
      <c r="L28" t="s">
        <v>273</v>
      </c>
      <c r="M28" t="s">
        <v>611</v>
      </c>
      <c r="N28">
        <v>7839</v>
      </c>
      <c r="O28">
        <v>27</v>
      </c>
      <c r="P28" t="str">
        <f t="shared" si="0"/>
        <v>0012263</v>
      </c>
      <c r="Q28" t="s">
        <v>612</v>
      </c>
      <c r="R28" t="str">
        <f t="shared" si="1"/>
        <v>2010101</v>
      </c>
      <c r="S28" s="9">
        <v>27000000</v>
      </c>
      <c r="T28" s="9">
        <v>0</v>
      </c>
      <c r="U28" s="9">
        <v>0</v>
      </c>
      <c r="V28" s="9">
        <v>0</v>
      </c>
      <c r="W28" s="9">
        <v>0</v>
      </c>
      <c r="X28" s="9">
        <v>27000000</v>
      </c>
      <c r="Y28" s="9">
        <v>7532961</v>
      </c>
      <c r="Z28" s="9">
        <v>7532961</v>
      </c>
      <c r="AA28" s="9">
        <v>19467039</v>
      </c>
      <c r="AB28" s="9">
        <v>7532961</v>
      </c>
      <c r="AC28" s="9">
        <v>0</v>
      </c>
      <c r="AD28" s="9">
        <v>19467039</v>
      </c>
      <c r="AE28" s="9">
        <v>7532961</v>
      </c>
      <c r="AG28" s="9">
        <v>-19467039</v>
      </c>
      <c r="AH28" s="9">
        <v>-19467039</v>
      </c>
      <c r="AI28" s="9">
        <v>766399</v>
      </c>
      <c r="AJ28" s="9">
        <v>1429031</v>
      </c>
      <c r="AK28" s="9">
        <f t="shared" si="2"/>
        <v>0</v>
      </c>
      <c r="AL28" s="9">
        <f t="shared" si="3"/>
        <v>0</v>
      </c>
      <c r="AM28" s="9">
        <f t="shared" si="4"/>
        <v>0</v>
      </c>
      <c r="AN28" s="9">
        <f t="shared" si="5"/>
        <v>19467039</v>
      </c>
    </row>
    <row r="29" spans="1:40">
      <c r="A29" t="s">
        <v>41</v>
      </c>
      <c r="B29" t="s">
        <v>42</v>
      </c>
      <c r="C29" t="s">
        <v>43</v>
      </c>
      <c r="D29" t="s">
        <v>44</v>
      </c>
      <c r="E29" t="s">
        <v>236</v>
      </c>
      <c r="F29" t="s">
        <v>272</v>
      </c>
      <c r="G29" t="s">
        <v>46</v>
      </c>
      <c r="H29" t="s">
        <v>47</v>
      </c>
      <c r="I29" t="s">
        <v>455</v>
      </c>
      <c r="J29" t="s">
        <v>49</v>
      </c>
      <c r="K29" t="s">
        <v>98</v>
      </c>
      <c r="L29" t="s">
        <v>273</v>
      </c>
      <c r="M29" t="s">
        <v>613</v>
      </c>
      <c r="N29">
        <v>7840</v>
      </c>
      <c r="O29">
        <v>28</v>
      </c>
      <c r="P29" t="str">
        <f t="shared" si="0"/>
        <v>0012281</v>
      </c>
      <c r="Q29" t="s">
        <v>614</v>
      </c>
      <c r="R29" t="str">
        <f t="shared" si="1"/>
        <v>2010101</v>
      </c>
      <c r="S29" s="9">
        <v>70000000</v>
      </c>
      <c r="T29" s="9">
        <v>0</v>
      </c>
      <c r="U29" s="9">
        <v>0</v>
      </c>
      <c r="V29" s="9">
        <v>0</v>
      </c>
      <c r="W29" s="9">
        <v>30000000</v>
      </c>
      <c r="X29" s="9">
        <v>40000000</v>
      </c>
      <c r="Y29" s="9">
        <v>25503703</v>
      </c>
      <c r="Z29" s="9">
        <v>25503703</v>
      </c>
      <c r="AA29" s="9">
        <v>14496297</v>
      </c>
      <c r="AB29" s="9">
        <v>25503703</v>
      </c>
      <c r="AC29" s="9">
        <v>0</v>
      </c>
      <c r="AD29" s="9">
        <v>14496297</v>
      </c>
      <c r="AE29" s="9">
        <v>25503703</v>
      </c>
      <c r="AG29" s="9">
        <v>194275</v>
      </c>
      <c r="AH29" s="9">
        <v>1720375</v>
      </c>
      <c r="AI29" s="9">
        <v>2023625</v>
      </c>
      <c r="AJ29" s="9">
        <v>2023625</v>
      </c>
      <c r="AK29" s="9">
        <f t="shared" si="2"/>
        <v>0</v>
      </c>
      <c r="AL29" s="9">
        <f t="shared" si="3"/>
        <v>0</v>
      </c>
      <c r="AM29" s="9">
        <f t="shared" si="4"/>
        <v>0</v>
      </c>
      <c r="AN29" s="9">
        <f t="shared" si="5"/>
        <v>14496297</v>
      </c>
    </row>
    <row r="30" spans="1:40">
      <c r="A30" t="s">
        <v>41</v>
      </c>
      <c r="B30" t="s">
        <v>42</v>
      </c>
      <c r="C30" t="s">
        <v>43</v>
      </c>
      <c r="D30" t="s">
        <v>44</v>
      </c>
      <c r="E30" t="s">
        <v>236</v>
      </c>
      <c r="F30" t="s">
        <v>272</v>
      </c>
      <c r="G30" t="s">
        <v>46</v>
      </c>
      <c r="H30" t="s">
        <v>47</v>
      </c>
      <c r="I30" t="s">
        <v>455</v>
      </c>
      <c r="J30" t="s">
        <v>49</v>
      </c>
      <c r="K30" t="s">
        <v>98</v>
      </c>
      <c r="L30" t="s">
        <v>273</v>
      </c>
      <c r="M30" t="s">
        <v>615</v>
      </c>
      <c r="N30">
        <v>7841</v>
      </c>
      <c r="O30">
        <v>29</v>
      </c>
      <c r="P30" t="str">
        <f t="shared" si="0"/>
        <v>0012290</v>
      </c>
      <c r="Q30" t="s">
        <v>616</v>
      </c>
      <c r="R30" t="str">
        <f t="shared" si="1"/>
        <v>2010101</v>
      </c>
      <c r="S30" s="9">
        <v>80000000</v>
      </c>
      <c r="T30" s="9">
        <v>0</v>
      </c>
      <c r="U30" s="9">
        <v>0</v>
      </c>
      <c r="V30" s="9">
        <v>0</v>
      </c>
      <c r="W30" s="9">
        <v>4992715</v>
      </c>
      <c r="X30" s="9">
        <v>75007285</v>
      </c>
      <c r="Y30" s="9">
        <v>51680422</v>
      </c>
      <c r="Z30" s="9">
        <v>51680422</v>
      </c>
      <c r="AA30" s="9">
        <v>23326863</v>
      </c>
      <c r="AB30" s="9">
        <v>51680422</v>
      </c>
      <c r="AC30" s="9">
        <v>0</v>
      </c>
      <c r="AD30" s="9">
        <v>23326863</v>
      </c>
      <c r="AE30" s="9">
        <v>47206534</v>
      </c>
      <c r="AG30" s="9">
        <v>-22375980</v>
      </c>
      <c r="AH30" s="9">
        <v>-22375980</v>
      </c>
      <c r="AI30" s="9">
        <v>17943911</v>
      </c>
      <c r="AJ30" s="9">
        <v>17454695</v>
      </c>
      <c r="AK30" s="9">
        <f t="shared" si="2"/>
        <v>0</v>
      </c>
      <c r="AL30" s="9">
        <f t="shared" si="3"/>
        <v>4473888</v>
      </c>
      <c r="AM30" s="9">
        <f t="shared" si="4"/>
        <v>0</v>
      </c>
      <c r="AN30" s="9">
        <f t="shared" si="5"/>
        <v>23326863</v>
      </c>
    </row>
    <row r="31" spans="1:40">
      <c r="A31" t="s">
        <v>41</v>
      </c>
      <c r="B31" t="s">
        <v>42</v>
      </c>
      <c r="C31" t="s">
        <v>43</v>
      </c>
      <c r="D31" t="s">
        <v>44</v>
      </c>
      <c r="E31" t="s">
        <v>236</v>
      </c>
      <c r="F31" t="s">
        <v>272</v>
      </c>
      <c r="G31" t="s">
        <v>46</v>
      </c>
      <c r="H31" t="s">
        <v>47</v>
      </c>
      <c r="I31" t="s">
        <v>455</v>
      </c>
      <c r="J31" t="s">
        <v>49</v>
      </c>
      <c r="K31" t="s">
        <v>98</v>
      </c>
      <c r="L31" t="s">
        <v>273</v>
      </c>
      <c r="M31" t="s">
        <v>617</v>
      </c>
      <c r="N31">
        <v>7842</v>
      </c>
      <c r="O31">
        <v>30</v>
      </c>
      <c r="P31" t="str">
        <f t="shared" si="0"/>
        <v>0122125</v>
      </c>
      <c r="Q31" t="s">
        <v>618</v>
      </c>
      <c r="R31" t="str">
        <f t="shared" si="1"/>
        <v>2010101</v>
      </c>
      <c r="S31" s="9">
        <v>3500000</v>
      </c>
      <c r="T31" s="9">
        <v>0</v>
      </c>
      <c r="U31" s="9">
        <v>0</v>
      </c>
      <c r="V31" s="9">
        <v>0</v>
      </c>
      <c r="W31" s="9">
        <v>0</v>
      </c>
      <c r="X31" s="9">
        <v>3500000</v>
      </c>
      <c r="Y31" s="9">
        <v>2897909</v>
      </c>
      <c r="Z31" s="9">
        <v>2897909</v>
      </c>
      <c r="AA31" s="9">
        <v>602091</v>
      </c>
      <c r="AB31" s="9">
        <v>2897909</v>
      </c>
      <c r="AC31" s="9">
        <v>0</v>
      </c>
      <c r="AD31" s="9">
        <v>602091</v>
      </c>
      <c r="AE31" s="9">
        <v>2897909</v>
      </c>
      <c r="AG31" s="9">
        <v>-602091</v>
      </c>
      <c r="AH31" s="9">
        <v>-602091</v>
      </c>
      <c r="AI31" s="9">
        <v>349841</v>
      </c>
      <c r="AJ31" s="9">
        <v>349841</v>
      </c>
      <c r="AK31" s="9">
        <f t="shared" si="2"/>
        <v>0</v>
      </c>
      <c r="AL31" s="9">
        <f t="shared" si="3"/>
        <v>0</v>
      </c>
      <c r="AM31" s="9">
        <f t="shared" si="4"/>
        <v>0</v>
      </c>
      <c r="AN31" s="9">
        <f t="shared" si="5"/>
        <v>602091</v>
      </c>
    </row>
    <row r="32" spans="1:40">
      <c r="A32" t="s">
        <v>41</v>
      </c>
      <c r="B32" t="s">
        <v>42</v>
      </c>
      <c r="C32" t="s">
        <v>43</v>
      </c>
      <c r="D32" t="s">
        <v>44</v>
      </c>
      <c r="E32" t="s">
        <v>236</v>
      </c>
      <c r="F32" t="s">
        <v>300</v>
      </c>
      <c r="G32" t="s">
        <v>46</v>
      </c>
      <c r="H32" t="s">
        <v>47</v>
      </c>
      <c r="I32" t="s">
        <v>455</v>
      </c>
      <c r="J32" t="s">
        <v>49</v>
      </c>
      <c r="K32" t="s">
        <v>98</v>
      </c>
      <c r="L32" t="s">
        <v>135</v>
      </c>
      <c r="M32" t="s">
        <v>619</v>
      </c>
      <c r="N32">
        <v>7843</v>
      </c>
      <c r="O32">
        <v>31</v>
      </c>
      <c r="P32" t="str">
        <f t="shared" si="0"/>
        <v>0000124</v>
      </c>
      <c r="Q32" t="s">
        <v>620</v>
      </c>
      <c r="R32" t="str">
        <f t="shared" si="1"/>
        <v>2010101</v>
      </c>
      <c r="S32" s="9">
        <v>62040000</v>
      </c>
      <c r="T32" s="9">
        <v>0</v>
      </c>
      <c r="U32" s="9">
        <v>0</v>
      </c>
      <c r="V32" s="9">
        <v>0</v>
      </c>
      <c r="W32" s="9">
        <v>0</v>
      </c>
      <c r="X32" s="9">
        <v>62040000</v>
      </c>
      <c r="Y32" s="9">
        <v>40217745</v>
      </c>
      <c r="Z32" s="9">
        <v>40217745</v>
      </c>
      <c r="AA32" s="9">
        <v>21822255</v>
      </c>
      <c r="AB32" s="9">
        <v>40217745</v>
      </c>
      <c r="AC32" s="9">
        <v>0</v>
      </c>
      <c r="AD32" s="9">
        <v>21822255</v>
      </c>
      <c r="AE32" s="9">
        <v>40217745</v>
      </c>
      <c r="AG32" s="9">
        <v>-14792149</v>
      </c>
      <c r="AH32" s="9">
        <v>-7322929</v>
      </c>
      <c r="AI32" s="9">
        <v>26909665</v>
      </c>
      <c r="AJ32" s="9">
        <v>27408695</v>
      </c>
      <c r="AK32" s="9">
        <f t="shared" si="2"/>
        <v>0</v>
      </c>
      <c r="AL32" s="9">
        <f t="shared" si="3"/>
        <v>0</v>
      </c>
      <c r="AM32" s="9">
        <f t="shared" si="4"/>
        <v>0</v>
      </c>
      <c r="AN32" s="9">
        <f t="shared" si="5"/>
        <v>21822255</v>
      </c>
    </row>
    <row r="33" spans="1:40">
      <c r="A33" t="s">
        <v>41</v>
      </c>
      <c r="B33" t="s">
        <v>42</v>
      </c>
      <c r="C33" t="s">
        <v>43</v>
      </c>
      <c r="D33" t="s">
        <v>44</v>
      </c>
      <c r="E33" t="s">
        <v>236</v>
      </c>
      <c r="F33" t="s">
        <v>303</v>
      </c>
      <c r="G33" t="s">
        <v>46</v>
      </c>
      <c r="H33" t="s">
        <v>47</v>
      </c>
      <c r="I33" t="s">
        <v>455</v>
      </c>
      <c r="J33" t="s">
        <v>49</v>
      </c>
      <c r="K33" t="s">
        <v>98</v>
      </c>
      <c r="L33" t="s">
        <v>304</v>
      </c>
      <c r="M33" t="s">
        <v>621</v>
      </c>
      <c r="N33">
        <v>7844</v>
      </c>
      <c r="O33">
        <v>32</v>
      </c>
      <c r="P33" t="str">
        <f t="shared" si="0"/>
        <v>0001290</v>
      </c>
      <c r="Q33" t="s">
        <v>622</v>
      </c>
      <c r="R33" t="str">
        <f t="shared" si="1"/>
        <v>2010101</v>
      </c>
      <c r="S33" s="9">
        <v>68637298</v>
      </c>
      <c r="T33" s="9">
        <v>0</v>
      </c>
      <c r="U33" s="9">
        <v>0</v>
      </c>
      <c r="V33" s="9">
        <v>0</v>
      </c>
      <c r="W33" s="9">
        <v>0</v>
      </c>
      <c r="X33" s="9">
        <v>68637298</v>
      </c>
      <c r="Y33" s="9">
        <v>25397246</v>
      </c>
      <c r="Z33" s="9">
        <v>25397246</v>
      </c>
      <c r="AA33" s="9">
        <v>43240052</v>
      </c>
      <c r="AB33" s="9">
        <v>25397246</v>
      </c>
      <c r="AC33" s="9">
        <v>0</v>
      </c>
      <c r="AD33" s="9">
        <v>43240052</v>
      </c>
      <c r="AE33" s="9">
        <v>25076715</v>
      </c>
      <c r="AG33" s="9">
        <v>-16179923</v>
      </c>
      <c r="AH33" s="9">
        <v>6946877</v>
      </c>
      <c r="AI33" s="9">
        <v>20261223</v>
      </c>
      <c r="AJ33" s="9">
        <v>20439557</v>
      </c>
      <c r="AK33" s="9">
        <f t="shared" si="2"/>
        <v>0</v>
      </c>
      <c r="AL33" s="9">
        <f t="shared" si="3"/>
        <v>320531</v>
      </c>
      <c r="AM33" s="9">
        <f t="shared" si="4"/>
        <v>0</v>
      </c>
      <c r="AN33" s="9">
        <f t="shared" si="5"/>
        <v>43240052</v>
      </c>
    </row>
    <row r="34" spans="1:40">
      <c r="A34" t="s">
        <v>41</v>
      </c>
      <c r="B34" t="s">
        <v>42</v>
      </c>
      <c r="C34" t="s">
        <v>43</v>
      </c>
      <c r="D34" t="s">
        <v>44</v>
      </c>
      <c r="E34" t="s">
        <v>236</v>
      </c>
      <c r="F34" t="s">
        <v>307</v>
      </c>
      <c r="G34" t="s">
        <v>46</v>
      </c>
      <c r="H34" t="s">
        <v>47</v>
      </c>
      <c r="I34" t="s">
        <v>455</v>
      </c>
      <c r="J34" t="s">
        <v>49</v>
      </c>
      <c r="K34" t="s">
        <v>98</v>
      </c>
      <c r="L34" t="s">
        <v>308</v>
      </c>
      <c r="M34" t="s">
        <v>309</v>
      </c>
      <c r="N34">
        <v>7845</v>
      </c>
      <c r="O34">
        <v>33</v>
      </c>
      <c r="P34" t="str">
        <f t="shared" si="0"/>
        <v>0001319</v>
      </c>
      <c r="Q34" t="s">
        <v>623</v>
      </c>
      <c r="R34" t="str">
        <f t="shared" si="1"/>
        <v>2010101</v>
      </c>
      <c r="S34" s="9">
        <v>3000000</v>
      </c>
      <c r="T34" s="9">
        <v>0</v>
      </c>
      <c r="U34" s="9">
        <v>0</v>
      </c>
      <c r="V34" s="9">
        <v>0</v>
      </c>
      <c r="W34" s="9">
        <v>0</v>
      </c>
      <c r="X34" s="9">
        <v>3000000</v>
      </c>
      <c r="Y34" s="9">
        <v>0</v>
      </c>
      <c r="Z34" s="9">
        <v>0</v>
      </c>
      <c r="AA34" s="9">
        <v>3000000</v>
      </c>
      <c r="AB34" s="9">
        <v>0</v>
      </c>
      <c r="AC34" s="9">
        <v>0</v>
      </c>
      <c r="AD34" s="9">
        <v>3000000</v>
      </c>
      <c r="AE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f t="shared" si="2"/>
        <v>0</v>
      </c>
      <c r="AL34" s="9">
        <f t="shared" si="3"/>
        <v>0</v>
      </c>
      <c r="AM34" s="9">
        <f t="shared" si="4"/>
        <v>0</v>
      </c>
      <c r="AN34" s="9">
        <f t="shared" si="5"/>
        <v>3000000</v>
      </c>
    </row>
    <row r="35" spans="1:40">
      <c r="A35" t="s">
        <v>41</v>
      </c>
      <c r="B35" t="s">
        <v>42</v>
      </c>
      <c r="C35" t="s">
        <v>43</v>
      </c>
      <c r="D35" t="s">
        <v>44</v>
      </c>
      <c r="E35" t="s">
        <v>236</v>
      </c>
      <c r="F35" t="s">
        <v>307</v>
      </c>
      <c r="G35" t="s">
        <v>46</v>
      </c>
      <c r="H35" t="s">
        <v>47</v>
      </c>
      <c r="I35" t="s">
        <v>455</v>
      </c>
      <c r="J35" t="s">
        <v>49</v>
      </c>
      <c r="K35" t="s">
        <v>98</v>
      </c>
      <c r="L35" t="s">
        <v>308</v>
      </c>
      <c r="M35" t="s">
        <v>722</v>
      </c>
      <c r="N35">
        <v>7846</v>
      </c>
      <c r="O35">
        <v>34</v>
      </c>
      <c r="P35" t="str">
        <f t="shared" si="0"/>
        <v>0001367</v>
      </c>
      <c r="Q35" t="s">
        <v>625</v>
      </c>
      <c r="R35" t="str">
        <f t="shared" si="1"/>
        <v>2010101</v>
      </c>
      <c r="S35" s="9">
        <v>23000000</v>
      </c>
      <c r="T35" s="9">
        <v>0</v>
      </c>
      <c r="U35" s="9">
        <v>0</v>
      </c>
      <c r="V35" s="9">
        <v>4992715</v>
      </c>
      <c r="W35" s="9">
        <v>0</v>
      </c>
      <c r="X35" s="9">
        <v>27992715</v>
      </c>
      <c r="Y35" s="9">
        <v>27992715</v>
      </c>
      <c r="Z35" s="9">
        <v>27992715</v>
      </c>
      <c r="AA35" s="9">
        <v>0</v>
      </c>
      <c r="AB35" s="9">
        <v>27992715</v>
      </c>
      <c r="AC35" s="9">
        <v>0</v>
      </c>
      <c r="AD35" s="9">
        <v>0</v>
      </c>
      <c r="AE35" s="9">
        <v>27992715</v>
      </c>
      <c r="AG35" s="9">
        <v>0</v>
      </c>
      <c r="AH35" s="9">
        <v>0</v>
      </c>
      <c r="AI35" s="9">
        <v>0</v>
      </c>
      <c r="AJ35" s="9">
        <v>0</v>
      </c>
      <c r="AK35" s="9">
        <f t="shared" si="2"/>
        <v>0</v>
      </c>
      <c r="AL35" s="9">
        <f t="shared" si="3"/>
        <v>0</v>
      </c>
      <c r="AM35" s="9">
        <f t="shared" si="4"/>
        <v>0</v>
      </c>
      <c r="AN35" s="9">
        <f t="shared" si="5"/>
        <v>0</v>
      </c>
    </row>
    <row r="36" spans="1:40">
      <c r="A36" t="s">
        <v>41</v>
      </c>
      <c r="B36" t="s">
        <v>42</v>
      </c>
      <c r="C36" t="s">
        <v>43</v>
      </c>
      <c r="D36" t="s">
        <v>149</v>
      </c>
      <c r="E36" t="s">
        <v>264</v>
      </c>
      <c r="F36" t="s">
        <v>313</v>
      </c>
      <c r="G36" t="s">
        <v>46</v>
      </c>
      <c r="H36" t="s">
        <v>47</v>
      </c>
      <c r="I36" t="s">
        <v>455</v>
      </c>
      <c r="J36" t="s">
        <v>152</v>
      </c>
      <c r="K36" t="s">
        <v>153</v>
      </c>
      <c r="L36" t="s">
        <v>493</v>
      </c>
      <c r="M36" t="s">
        <v>626</v>
      </c>
      <c r="N36">
        <v>7847</v>
      </c>
      <c r="O36">
        <v>35</v>
      </c>
      <c r="P36" t="str">
        <f t="shared" si="0"/>
        <v>0600000</v>
      </c>
      <c r="Q36" t="s">
        <v>495</v>
      </c>
      <c r="R36" t="str">
        <f t="shared" si="1"/>
        <v>201010A</v>
      </c>
      <c r="S36" s="9">
        <v>600000000</v>
      </c>
      <c r="T36" s="9">
        <v>0</v>
      </c>
      <c r="U36" s="9">
        <v>0</v>
      </c>
      <c r="V36" s="9">
        <v>0</v>
      </c>
      <c r="W36" s="9">
        <v>0</v>
      </c>
      <c r="X36" s="9">
        <v>600000000</v>
      </c>
      <c r="Y36" s="9">
        <v>412711100</v>
      </c>
      <c r="Z36" s="9">
        <v>412711100</v>
      </c>
      <c r="AA36" s="9">
        <v>187288900</v>
      </c>
      <c r="AB36" s="9">
        <v>412711100</v>
      </c>
      <c r="AC36" s="9">
        <v>0</v>
      </c>
      <c r="AD36" s="9">
        <v>187288900</v>
      </c>
      <c r="AE36" s="9">
        <v>412711100</v>
      </c>
      <c r="AG36" s="9">
        <v>-38842200</v>
      </c>
      <c r="AH36" s="9">
        <v>-38842200</v>
      </c>
      <c r="AI36" s="9">
        <v>123407885</v>
      </c>
      <c r="AJ36" s="9">
        <v>123407885</v>
      </c>
      <c r="AK36" s="9">
        <f t="shared" si="2"/>
        <v>0</v>
      </c>
      <c r="AL36" s="9">
        <f t="shared" si="3"/>
        <v>0</v>
      </c>
      <c r="AM36" s="9">
        <f t="shared" si="4"/>
        <v>0</v>
      </c>
      <c r="AN36" s="9">
        <f t="shared" si="5"/>
        <v>187288900</v>
      </c>
    </row>
    <row r="37" spans="1:40">
      <c r="A37" t="s">
        <v>41</v>
      </c>
      <c r="B37" t="s">
        <v>42</v>
      </c>
      <c r="C37" t="s">
        <v>43</v>
      </c>
      <c r="D37" t="s">
        <v>149</v>
      </c>
      <c r="E37" t="s">
        <v>264</v>
      </c>
      <c r="F37" t="s">
        <v>321</v>
      </c>
      <c r="G37" t="s">
        <v>46</v>
      </c>
      <c r="H37" t="s">
        <v>47</v>
      </c>
      <c r="I37" t="s">
        <v>455</v>
      </c>
      <c r="J37" t="s">
        <v>152</v>
      </c>
      <c r="K37" t="s">
        <v>153</v>
      </c>
      <c r="L37" t="s">
        <v>496</v>
      </c>
      <c r="M37" t="s">
        <v>627</v>
      </c>
      <c r="N37">
        <v>7848</v>
      </c>
      <c r="O37">
        <v>36</v>
      </c>
      <c r="P37" t="str">
        <f t="shared" si="0"/>
        <v>0600100</v>
      </c>
      <c r="Q37" t="s">
        <v>498</v>
      </c>
      <c r="R37" t="str">
        <f t="shared" si="1"/>
        <v>201010A</v>
      </c>
      <c r="S37" s="9">
        <v>150000000</v>
      </c>
      <c r="T37" s="9">
        <v>50000000</v>
      </c>
      <c r="U37" s="9">
        <v>0</v>
      </c>
      <c r="V37" s="9">
        <v>0</v>
      </c>
      <c r="W37" s="9">
        <v>200000000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f t="shared" si="2"/>
        <v>0</v>
      </c>
      <c r="AL37" s="9">
        <f t="shared" si="3"/>
        <v>0</v>
      </c>
      <c r="AM37" s="9">
        <f t="shared" si="4"/>
        <v>0</v>
      </c>
      <c r="AN37" s="9">
        <f t="shared" si="5"/>
        <v>0</v>
      </c>
    </row>
    <row r="38" spans="1:40">
      <c r="A38" t="s">
        <v>41</v>
      </c>
      <c r="B38" t="s">
        <v>42</v>
      </c>
      <c r="C38" t="s">
        <v>43</v>
      </c>
      <c r="D38" t="s">
        <v>149</v>
      </c>
      <c r="E38" t="s">
        <v>264</v>
      </c>
      <c r="F38" t="s">
        <v>327</v>
      </c>
      <c r="G38" t="s">
        <v>46</v>
      </c>
      <c r="H38" t="s">
        <v>47</v>
      </c>
      <c r="I38" t="s">
        <v>455</v>
      </c>
      <c r="J38" t="s">
        <v>152</v>
      </c>
      <c r="K38" t="s">
        <v>153</v>
      </c>
      <c r="L38" t="s">
        <v>499</v>
      </c>
      <c r="M38" t="s">
        <v>629</v>
      </c>
      <c r="N38">
        <v>7849</v>
      </c>
      <c r="O38">
        <v>37</v>
      </c>
      <c r="P38" t="str">
        <f t="shared" si="0"/>
        <v>0600180</v>
      </c>
      <c r="Q38" t="s">
        <v>501</v>
      </c>
      <c r="R38" t="str">
        <f t="shared" si="1"/>
        <v>201010A</v>
      </c>
      <c r="S38" s="9">
        <v>400000000</v>
      </c>
      <c r="T38" s="9">
        <v>0</v>
      </c>
      <c r="U38" s="9">
        <v>0</v>
      </c>
      <c r="V38" s="9">
        <v>0</v>
      </c>
      <c r="W38" s="9">
        <v>400000000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f t="shared" si="2"/>
        <v>0</v>
      </c>
      <c r="AL38" s="9">
        <f t="shared" si="3"/>
        <v>0</v>
      </c>
      <c r="AM38" s="9">
        <f t="shared" si="4"/>
        <v>0</v>
      </c>
      <c r="AN38" s="9">
        <f t="shared" si="5"/>
        <v>0</v>
      </c>
    </row>
    <row r="39" spans="1:40">
      <c r="A39" t="s">
        <v>41</v>
      </c>
      <c r="B39" t="s">
        <v>42</v>
      </c>
      <c r="C39" t="s">
        <v>43</v>
      </c>
      <c r="D39" t="s">
        <v>149</v>
      </c>
      <c r="E39" t="s">
        <v>264</v>
      </c>
      <c r="F39" t="s">
        <v>333</v>
      </c>
      <c r="G39" t="s">
        <v>46</v>
      </c>
      <c r="H39" t="s">
        <v>47</v>
      </c>
      <c r="I39" t="s">
        <v>455</v>
      </c>
      <c r="J39" t="s">
        <v>152</v>
      </c>
      <c r="K39" t="s">
        <v>153</v>
      </c>
      <c r="L39" t="s">
        <v>502</v>
      </c>
      <c r="M39" t="s">
        <v>630</v>
      </c>
      <c r="N39">
        <v>7850</v>
      </c>
      <c r="O39">
        <v>38</v>
      </c>
      <c r="P39" t="str">
        <f t="shared" si="0"/>
        <v>0600270</v>
      </c>
      <c r="Q39" t="s">
        <v>504</v>
      </c>
      <c r="R39" t="str">
        <f t="shared" si="1"/>
        <v>201010A</v>
      </c>
      <c r="S39" s="9">
        <v>350000000</v>
      </c>
      <c r="T39" s="9">
        <v>0</v>
      </c>
      <c r="U39" s="9">
        <v>0</v>
      </c>
      <c r="V39" s="9">
        <v>0</v>
      </c>
      <c r="W39" s="9">
        <v>50000000</v>
      </c>
      <c r="X39" s="9">
        <v>300000000</v>
      </c>
      <c r="Y39" s="9">
        <v>300000000</v>
      </c>
      <c r="Z39" s="9">
        <v>300000000</v>
      </c>
      <c r="AA39" s="9">
        <v>0</v>
      </c>
      <c r="AB39" s="9">
        <v>300000000</v>
      </c>
      <c r="AC39" s="9">
        <v>0</v>
      </c>
      <c r="AD39" s="9">
        <v>0</v>
      </c>
      <c r="AE39" s="9">
        <v>134668658</v>
      </c>
      <c r="AG39" s="9">
        <v>200000000</v>
      </c>
      <c r="AH39" s="9">
        <v>200000000</v>
      </c>
      <c r="AI39" s="9">
        <v>225331342</v>
      </c>
      <c r="AJ39" s="9">
        <v>60000000</v>
      </c>
      <c r="AK39" s="9">
        <f t="shared" si="2"/>
        <v>0</v>
      </c>
      <c r="AL39" s="9">
        <f t="shared" si="3"/>
        <v>165331342</v>
      </c>
      <c r="AM39" s="9">
        <f t="shared" si="4"/>
        <v>0</v>
      </c>
      <c r="AN39" s="9">
        <f t="shared" si="5"/>
        <v>0</v>
      </c>
    </row>
    <row r="40" spans="1:40">
      <c r="A40" t="s">
        <v>41</v>
      </c>
      <c r="B40" t="s">
        <v>42</v>
      </c>
      <c r="C40" t="s">
        <v>43</v>
      </c>
      <c r="D40" t="s">
        <v>149</v>
      </c>
      <c r="E40" t="s">
        <v>264</v>
      </c>
      <c r="F40" t="s">
        <v>333</v>
      </c>
      <c r="G40" t="s">
        <v>46</v>
      </c>
      <c r="H40" t="s">
        <v>47</v>
      </c>
      <c r="I40" t="s">
        <v>455</v>
      </c>
      <c r="J40" t="s">
        <v>152</v>
      </c>
      <c r="K40" t="s">
        <v>153</v>
      </c>
      <c r="L40" t="s">
        <v>502</v>
      </c>
      <c r="M40" t="s">
        <v>632</v>
      </c>
      <c r="N40">
        <v>7851</v>
      </c>
      <c r="O40">
        <v>39</v>
      </c>
      <c r="P40" t="str">
        <f t="shared" si="0"/>
        <v>0600340</v>
      </c>
      <c r="Q40" t="s">
        <v>506</v>
      </c>
      <c r="R40" t="str">
        <f t="shared" si="1"/>
        <v>201010A</v>
      </c>
      <c r="S40" s="9">
        <v>800000000</v>
      </c>
      <c r="T40" s="9">
        <v>0</v>
      </c>
      <c r="U40" s="9">
        <v>0</v>
      </c>
      <c r="V40" s="9">
        <v>405225827</v>
      </c>
      <c r="W40" s="9">
        <v>0</v>
      </c>
      <c r="X40" s="9">
        <v>1205225827</v>
      </c>
      <c r="Y40" s="9">
        <v>1081064280</v>
      </c>
      <c r="Z40" s="9">
        <v>1081064280</v>
      </c>
      <c r="AA40" s="9">
        <v>124161547</v>
      </c>
      <c r="AB40" s="9">
        <v>1081064280</v>
      </c>
      <c r="AC40" s="9">
        <v>0</v>
      </c>
      <c r="AD40" s="9">
        <v>124161547</v>
      </c>
      <c r="AE40" s="9">
        <v>1070931744</v>
      </c>
      <c r="AG40" s="9">
        <v>366064280</v>
      </c>
      <c r="AH40" s="9">
        <v>366064280</v>
      </c>
      <c r="AI40" s="9">
        <v>580196817</v>
      </c>
      <c r="AJ40" s="9">
        <v>620064281</v>
      </c>
      <c r="AK40" s="9">
        <f t="shared" si="2"/>
        <v>0</v>
      </c>
      <c r="AL40" s="9">
        <f t="shared" si="3"/>
        <v>10132536</v>
      </c>
      <c r="AM40" s="9">
        <f t="shared" si="4"/>
        <v>0</v>
      </c>
      <c r="AN40" s="9">
        <f t="shared" si="5"/>
        <v>124161547</v>
      </c>
    </row>
    <row r="41" spans="1:40">
      <c r="A41" t="s">
        <v>41</v>
      </c>
      <c r="B41" t="s">
        <v>42</v>
      </c>
      <c r="C41" t="s">
        <v>43</v>
      </c>
      <c r="D41" t="s">
        <v>149</v>
      </c>
      <c r="E41" t="s">
        <v>264</v>
      </c>
      <c r="F41" t="s">
        <v>337</v>
      </c>
      <c r="G41" t="s">
        <v>46</v>
      </c>
      <c r="H41" t="s">
        <v>47</v>
      </c>
      <c r="I41" t="s">
        <v>455</v>
      </c>
      <c r="J41" t="s">
        <v>152</v>
      </c>
      <c r="K41" t="s">
        <v>153</v>
      </c>
      <c r="L41" t="s">
        <v>507</v>
      </c>
      <c r="M41" t="s">
        <v>634</v>
      </c>
      <c r="N41">
        <v>7852</v>
      </c>
      <c r="O41">
        <v>40</v>
      </c>
      <c r="P41" t="str">
        <f t="shared" si="0"/>
        <v>0600420</v>
      </c>
      <c r="Q41" t="s">
        <v>509</v>
      </c>
      <c r="R41" t="str">
        <f t="shared" si="1"/>
        <v>201010A</v>
      </c>
      <c r="S41" s="9">
        <v>350000000</v>
      </c>
      <c r="T41" s="9">
        <v>503700626</v>
      </c>
      <c r="U41" s="9">
        <v>0</v>
      </c>
      <c r="V41" s="9">
        <v>0</v>
      </c>
      <c r="W41" s="9">
        <v>505000000</v>
      </c>
      <c r="X41" s="9">
        <v>348700626</v>
      </c>
      <c r="Y41" s="9">
        <v>245665277</v>
      </c>
      <c r="Z41" s="9">
        <v>245665277</v>
      </c>
      <c r="AA41" s="9">
        <v>103035349</v>
      </c>
      <c r="AB41" s="9">
        <v>245665277</v>
      </c>
      <c r="AC41" s="9">
        <v>0</v>
      </c>
      <c r="AD41" s="9">
        <v>103035349</v>
      </c>
      <c r="AE41" s="9">
        <v>234266173</v>
      </c>
      <c r="AG41" s="9">
        <v>-10400856</v>
      </c>
      <c r="AH41" s="9">
        <v>-9109969</v>
      </c>
      <c r="AI41" s="9">
        <v>57979708</v>
      </c>
      <c r="AJ41" s="9">
        <v>55063574</v>
      </c>
      <c r="AK41" s="9">
        <f t="shared" si="2"/>
        <v>0</v>
      </c>
      <c r="AL41" s="9">
        <f t="shared" si="3"/>
        <v>11399104</v>
      </c>
      <c r="AM41" s="9">
        <f t="shared" si="4"/>
        <v>0</v>
      </c>
      <c r="AN41" s="9">
        <f t="shared" si="5"/>
        <v>103035349</v>
      </c>
    </row>
    <row r="42" spans="1:40">
      <c r="A42" t="s">
        <v>41</v>
      </c>
      <c r="B42" t="s">
        <v>42</v>
      </c>
      <c r="C42" t="s">
        <v>43</v>
      </c>
      <c r="D42" t="s">
        <v>149</v>
      </c>
      <c r="E42" t="s">
        <v>264</v>
      </c>
      <c r="F42" t="s">
        <v>341</v>
      </c>
      <c r="G42" t="s">
        <v>46</v>
      </c>
      <c r="H42" t="s">
        <v>47</v>
      </c>
      <c r="I42" t="s">
        <v>455</v>
      </c>
      <c r="J42" t="s">
        <v>152</v>
      </c>
      <c r="K42" t="s">
        <v>153</v>
      </c>
      <c r="L42" t="s">
        <v>510</v>
      </c>
      <c r="M42" t="s">
        <v>636</v>
      </c>
      <c r="N42">
        <v>7853</v>
      </c>
      <c r="O42">
        <v>41</v>
      </c>
      <c r="P42" t="str">
        <f t="shared" si="0"/>
        <v>0600410</v>
      </c>
      <c r="Q42" t="s">
        <v>512</v>
      </c>
      <c r="R42" t="str">
        <f t="shared" si="1"/>
        <v>201010A</v>
      </c>
      <c r="S42" s="9">
        <v>400000000</v>
      </c>
      <c r="T42" s="9">
        <v>422785810</v>
      </c>
      <c r="U42" s="9">
        <v>0</v>
      </c>
      <c r="V42" s="9">
        <v>0</v>
      </c>
      <c r="W42" s="9">
        <v>320225827</v>
      </c>
      <c r="X42" s="9">
        <v>502559983</v>
      </c>
      <c r="Y42" s="9">
        <v>292559983</v>
      </c>
      <c r="Z42" s="9">
        <v>292559983</v>
      </c>
      <c r="AA42" s="9">
        <v>210000000</v>
      </c>
      <c r="AB42" s="9">
        <v>292559983</v>
      </c>
      <c r="AC42" s="9">
        <v>0</v>
      </c>
      <c r="AD42" s="9">
        <v>210000000</v>
      </c>
      <c r="AE42" s="9">
        <v>212559983</v>
      </c>
      <c r="AG42" s="9">
        <v>0</v>
      </c>
      <c r="AH42" s="9">
        <v>0</v>
      </c>
      <c r="AI42" s="9">
        <v>133079998</v>
      </c>
      <c r="AJ42" s="9">
        <v>106239993</v>
      </c>
      <c r="AK42" s="9">
        <f t="shared" si="2"/>
        <v>0</v>
      </c>
      <c r="AL42" s="9">
        <f t="shared" si="3"/>
        <v>80000000</v>
      </c>
      <c r="AM42" s="9">
        <f t="shared" si="4"/>
        <v>0</v>
      </c>
      <c r="AN42" s="9">
        <f t="shared" si="5"/>
        <v>210000000</v>
      </c>
    </row>
    <row r="43" spans="1:40">
      <c r="A43" t="s">
        <v>41</v>
      </c>
      <c r="B43" t="s">
        <v>42</v>
      </c>
      <c r="C43" t="s">
        <v>43</v>
      </c>
      <c r="D43" t="s">
        <v>149</v>
      </c>
      <c r="E43" t="s">
        <v>264</v>
      </c>
      <c r="F43" t="s">
        <v>345</v>
      </c>
      <c r="G43" t="s">
        <v>46</v>
      </c>
      <c r="H43" t="s">
        <v>47</v>
      </c>
      <c r="I43" t="s">
        <v>455</v>
      </c>
      <c r="J43" t="s">
        <v>152</v>
      </c>
      <c r="K43" t="s">
        <v>153</v>
      </c>
      <c r="L43" t="s">
        <v>513</v>
      </c>
      <c r="M43" t="s">
        <v>637</v>
      </c>
      <c r="N43">
        <v>7854</v>
      </c>
      <c r="O43">
        <v>42</v>
      </c>
      <c r="P43" t="str">
        <f t="shared" si="0"/>
        <v>0600430</v>
      </c>
      <c r="Q43" t="s">
        <v>517</v>
      </c>
      <c r="R43" t="str">
        <f t="shared" si="1"/>
        <v>201010A</v>
      </c>
      <c r="S43" s="9">
        <v>50000000</v>
      </c>
      <c r="T43" s="9">
        <v>385864647</v>
      </c>
      <c r="U43" s="9">
        <v>0</v>
      </c>
      <c r="V43" s="9">
        <v>1070000000</v>
      </c>
      <c r="W43" s="9">
        <v>0</v>
      </c>
      <c r="X43" s="9">
        <v>1505864647</v>
      </c>
      <c r="Y43" s="9">
        <v>110000000</v>
      </c>
      <c r="Z43" s="9">
        <v>495802470</v>
      </c>
      <c r="AA43" s="9">
        <v>1010062177</v>
      </c>
      <c r="AB43" s="9">
        <v>495802470</v>
      </c>
      <c r="AC43" s="9">
        <v>385802470</v>
      </c>
      <c r="AD43" s="9">
        <v>1395864647</v>
      </c>
      <c r="AE43" s="9">
        <v>85000000</v>
      </c>
      <c r="AG43" s="9">
        <v>-62177</v>
      </c>
      <c r="AH43" s="9">
        <v>0</v>
      </c>
      <c r="AI43" s="9">
        <v>70000000</v>
      </c>
      <c r="AJ43" s="9">
        <v>45000000</v>
      </c>
      <c r="AK43" s="9">
        <f t="shared" si="2"/>
        <v>385802470</v>
      </c>
      <c r="AL43" s="9">
        <f t="shared" si="3"/>
        <v>25000000</v>
      </c>
      <c r="AM43" s="9">
        <f t="shared" si="4"/>
        <v>0</v>
      </c>
      <c r="AN43" s="9">
        <f t="shared" si="5"/>
        <v>1010062177</v>
      </c>
    </row>
    <row r="44" spans="1:40">
      <c r="A44" t="s">
        <v>41</v>
      </c>
      <c r="B44" t="s">
        <v>42</v>
      </c>
      <c r="C44" t="s">
        <v>43</v>
      </c>
      <c r="D44" t="s">
        <v>149</v>
      </c>
      <c r="E44" t="s">
        <v>350</v>
      </c>
      <c r="F44" t="s">
        <v>350</v>
      </c>
      <c r="G44" t="s">
        <v>46</v>
      </c>
      <c r="H44" t="s">
        <v>47</v>
      </c>
      <c r="I44" t="s">
        <v>455</v>
      </c>
      <c r="J44" t="s">
        <v>152</v>
      </c>
      <c r="K44" t="s">
        <v>351</v>
      </c>
      <c r="L44" t="s">
        <v>518</v>
      </c>
      <c r="M44" t="s">
        <v>638</v>
      </c>
      <c r="N44">
        <v>7855</v>
      </c>
      <c r="O44">
        <v>43</v>
      </c>
      <c r="P44" t="str">
        <f t="shared" si="0"/>
        <v>0600350</v>
      </c>
      <c r="Q44" t="s">
        <v>520</v>
      </c>
      <c r="R44" t="str">
        <f t="shared" si="1"/>
        <v>201010A</v>
      </c>
      <c r="S44" s="9">
        <v>117077000</v>
      </c>
      <c r="T44" s="9">
        <v>0</v>
      </c>
      <c r="U44" s="9">
        <v>0</v>
      </c>
      <c r="V44" s="9">
        <v>0</v>
      </c>
      <c r="W44" s="9">
        <v>0</v>
      </c>
      <c r="X44" s="9">
        <v>117077000</v>
      </c>
      <c r="Y44" s="9">
        <v>117070663</v>
      </c>
      <c r="Z44" s="9">
        <v>117070663</v>
      </c>
      <c r="AA44" s="9">
        <v>6337</v>
      </c>
      <c r="AB44" s="9">
        <v>117070663</v>
      </c>
      <c r="AC44" s="9">
        <v>0</v>
      </c>
      <c r="AD44" s="9">
        <v>6337</v>
      </c>
      <c r="AE44" s="9">
        <v>117070663</v>
      </c>
      <c r="AG44" s="9">
        <v>-6337</v>
      </c>
      <c r="AH44" s="9">
        <v>0</v>
      </c>
      <c r="AI44" s="9">
        <v>117070663</v>
      </c>
      <c r="AJ44" s="9">
        <v>117070663</v>
      </c>
      <c r="AK44" s="9">
        <f t="shared" si="2"/>
        <v>0</v>
      </c>
      <c r="AL44" s="9">
        <f t="shared" si="3"/>
        <v>0</v>
      </c>
      <c r="AM44" s="9">
        <f t="shared" si="4"/>
        <v>0</v>
      </c>
      <c r="AN44" s="9">
        <f t="shared" si="5"/>
        <v>6337</v>
      </c>
    </row>
    <row r="45" spans="1:40">
      <c r="A45" t="s">
        <v>41</v>
      </c>
      <c r="B45" t="s">
        <v>42</v>
      </c>
      <c r="C45" t="s">
        <v>43</v>
      </c>
      <c r="D45" t="s">
        <v>149</v>
      </c>
      <c r="E45" t="s">
        <v>350</v>
      </c>
      <c r="F45" t="s">
        <v>357</v>
      </c>
      <c r="G45" t="s">
        <v>46</v>
      </c>
      <c r="H45" t="s">
        <v>47</v>
      </c>
      <c r="I45" t="s">
        <v>455</v>
      </c>
      <c r="J45" t="s">
        <v>152</v>
      </c>
      <c r="K45" t="s">
        <v>351</v>
      </c>
      <c r="L45" t="s">
        <v>521</v>
      </c>
      <c r="M45" t="s">
        <v>640</v>
      </c>
      <c r="N45">
        <v>7856</v>
      </c>
      <c r="O45">
        <v>44</v>
      </c>
      <c r="P45" t="str">
        <f t="shared" si="0"/>
        <v>0600320</v>
      </c>
      <c r="Q45" t="s">
        <v>523</v>
      </c>
      <c r="R45" t="str">
        <f t="shared" si="1"/>
        <v>201010A</v>
      </c>
      <c r="S45" s="9">
        <v>30000000</v>
      </c>
      <c r="T45" s="9">
        <v>84602911</v>
      </c>
      <c r="U45" s="9">
        <v>0</v>
      </c>
      <c r="V45" s="9">
        <v>0</v>
      </c>
      <c r="W45" s="9">
        <v>0</v>
      </c>
      <c r="X45" s="9">
        <v>114602911</v>
      </c>
      <c r="Y45" s="9">
        <v>84293676</v>
      </c>
      <c r="Z45" s="9">
        <v>84293676</v>
      </c>
      <c r="AA45" s="9">
        <v>30309235</v>
      </c>
      <c r="AB45" s="9">
        <v>84293676</v>
      </c>
      <c r="AC45" s="9">
        <v>0</v>
      </c>
      <c r="AD45" s="9">
        <v>30309235</v>
      </c>
      <c r="AE45" s="9">
        <v>84293676</v>
      </c>
      <c r="AG45" s="9">
        <v>-1279</v>
      </c>
      <c r="AH45" s="9">
        <v>42985300</v>
      </c>
      <c r="AI45" s="9">
        <v>48149547</v>
      </c>
      <c r="AJ45" s="9">
        <v>48149547</v>
      </c>
      <c r="AK45" s="9">
        <f t="shared" si="2"/>
        <v>0</v>
      </c>
      <c r="AL45" s="9">
        <f t="shared" si="3"/>
        <v>0</v>
      </c>
      <c r="AM45" s="9">
        <f t="shared" si="4"/>
        <v>0</v>
      </c>
      <c r="AN45" s="9">
        <f t="shared" si="5"/>
        <v>30309235</v>
      </c>
    </row>
    <row r="46" spans="1:40">
      <c r="A46" t="s">
        <v>41</v>
      </c>
      <c r="B46" t="s">
        <v>42</v>
      </c>
      <c r="C46" t="s">
        <v>386</v>
      </c>
      <c r="D46" t="s">
        <v>149</v>
      </c>
      <c r="E46" t="s">
        <v>264</v>
      </c>
      <c r="F46" t="s">
        <v>313</v>
      </c>
      <c r="G46" t="s">
        <v>46</v>
      </c>
      <c r="H46" t="s">
        <v>47</v>
      </c>
      <c r="I46" t="s">
        <v>524</v>
      </c>
      <c r="J46" t="s">
        <v>152</v>
      </c>
      <c r="K46" t="s">
        <v>153</v>
      </c>
      <c r="L46" t="s">
        <v>493</v>
      </c>
      <c r="M46" t="s">
        <v>626</v>
      </c>
      <c r="N46">
        <v>7857</v>
      </c>
      <c r="O46">
        <v>45</v>
      </c>
      <c r="P46" t="str">
        <f t="shared" si="0"/>
        <v>0600000</v>
      </c>
      <c r="Q46" t="s">
        <v>525</v>
      </c>
      <c r="R46" t="str">
        <f t="shared" si="1"/>
        <v>201011A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f t="shared" si="2"/>
        <v>0</v>
      </c>
      <c r="AL46" s="9">
        <f t="shared" si="3"/>
        <v>0</v>
      </c>
      <c r="AM46" s="9">
        <f t="shared" si="4"/>
        <v>0</v>
      </c>
      <c r="AN46" s="9">
        <f t="shared" si="5"/>
        <v>0</v>
      </c>
    </row>
    <row r="47" spans="1:40">
      <c r="A47" t="s">
        <v>41</v>
      </c>
      <c r="B47" t="s">
        <v>42</v>
      </c>
      <c r="C47" t="s">
        <v>386</v>
      </c>
      <c r="D47" t="s">
        <v>149</v>
      </c>
      <c r="E47" t="s">
        <v>264</v>
      </c>
      <c r="F47" t="s">
        <v>327</v>
      </c>
      <c r="G47" t="s">
        <v>46</v>
      </c>
      <c r="H47" t="s">
        <v>47</v>
      </c>
      <c r="I47" t="s">
        <v>524</v>
      </c>
      <c r="J47" t="s">
        <v>152</v>
      </c>
      <c r="K47" t="s">
        <v>153</v>
      </c>
      <c r="L47" t="s">
        <v>499</v>
      </c>
      <c r="M47" t="s">
        <v>629</v>
      </c>
      <c r="N47">
        <v>7858</v>
      </c>
      <c r="O47">
        <v>46</v>
      </c>
      <c r="P47" t="str">
        <f t="shared" si="0"/>
        <v>0600180</v>
      </c>
      <c r="Q47" t="s">
        <v>526</v>
      </c>
      <c r="R47" t="str">
        <f t="shared" si="1"/>
        <v>201011A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f t="shared" si="2"/>
        <v>0</v>
      </c>
      <c r="AL47" s="9">
        <f t="shared" si="3"/>
        <v>0</v>
      </c>
      <c r="AM47" s="9">
        <f t="shared" si="4"/>
        <v>0</v>
      </c>
      <c r="AN47" s="9">
        <f t="shared" si="5"/>
        <v>0</v>
      </c>
    </row>
    <row r="48" spans="1:40">
      <c r="A48" t="s">
        <v>41</v>
      </c>
      <c r="B48" t="s">
        <v>42</v>
      </c>
      <c r="C48" t="s">
        <v>386</v>
      </c>
      <c r="D48" t="s">
        <v>149</v>
      </c>
      <c r="E48" t="s">
        <v>264</v>
      </c>
      <c r="F48" t="s">
        <v>333</v>
      </c>
      <c r="G48" t="s">
        <v>46</v>
      </c>
      <c r="H48" t="s">
        <v>47</v>
      </c>
      <c r="I48" t="s">
        <v>524</v>
      </c>
      <c r="J48" t="s">
        <v>152</v>
      </c>
      <c r="K48" t="s">
        <v>153</v>
      </c>
      <c r="L48" t="s">
        <v>502</v>
      </c>
      <c r="M48" t="s">
        <v>630</v>
      </c>
      <c r="N48">
        <v>7859</v>
      </c>
      <c r="O48">
        <v>47</v>
      </c>
      <c r="P48" t="str">
        <f t="shared" si="0"/>
        <v>0600270</v>
      </c>
      <c r="Q48" t="s">
        <v>527</v>
      </c>
      <c r="R48" t="str">
        <f t="shared" si="1"/>
        <v>201011A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f t="shared" si="2"/>
        <v>0</v>
      </c>
      <c r="AL48" s="9">
        <f t="shared" si="3"/>
        <v>0</v>
      </c>
      <c r="AM48" s="9">
        <f t="shared" si="4"/>
        <v>0</v>
      </c>
      <c r="AN48" s="9">
        <f t="shared" si="5"/>
        <v>0</v>
      </c>
    </row>
    <row r="49" spans="1:40">
      <c r="A49" t="s">
        <v>41</v>
      </c>
      <c r="B49" t="s">
        <v>42</v>
      </c>
      <c r="C49" t="s">
        <v>386</v>
      </c>
      <c r="D49" t="s">
        <v>149</v>
      </c>
      <c r="E49" t="s">
        <v>264</v>
      </c>
      <c r="F49" t="s">
        <v>333</v>
      </c>
      <c r="G49" t="s">
        <v>46</v>
      </c>
      <c r="H49" t="s">
        <v>47</v>
      </c>
      <c r="I49" t="s">
        <v>524</v>
      </c>
      <c r="J49" t="s">
        <v>152</v>
      </c>
      <c r="K49" t="s">
        <v>153</v>
      </c>
      <c r="L49" t="s">
        <v>502</v>
      </c>
      <c r="M49" t="s">
        <v>632</v>
      </c>
      <c r="N49">
        <v>7890</v>
      </c>
      <c r="O49">
        <v>62</v>
      </c>
      <c r="P49" t="str">
        <f t="shared" si="0"/>
        <v>0600340</v>
      </c>
      <c r="Q49" t="s">
        <v>528</v>
      </c>
      <c r="R49" t="str">
        <f t="shared" si="1"/>
        <v>201011A</v>
      </c>
      <c r="S49" s="9">
        <v>0</v>
      </c>
      <c r="T49" s="9">
        <v>1000000000</v>
      </c>
      <c r="U49" s="9">
        <v>0</v>
      </c>
      <c r="V49" s="9">
        <v>0</v>
      </c>
      <c r="W49" s="9">
        <v>0</v>
      </c>
      <c r="X49" s="9">
        <v>1000000000</v>
      </c>
      <c r="Y49" s="9">
        <v>29774173</v>
      </c>
      <c r="Z49" s="9">
        <v>29774173</v>
      </c>
      <c r="AA49" s="9">
        <v>970225827</v>
      </c>
      <c r="AB49" s="9">
        <v>29774173</v>
      </c>
      <c r="AC49" s="9">
        <v>0</v>
      </c>
      <c r="AD49" s="9">
        <v>970225827</v>
      </c>
      <c r="AE49" s="9">
        <v>29774173</v>
      </c>
      <c r="AG49" s="9">
        <v>29774173</v>
      </c>
      <c r="AH49" s="9">
        <v>29774173</v>
      </c>
      <c r="AI49" s="9">
        <v>29774173</v>
      </c>
      <c r="AJ49" s="9">
        <v>29774173</v>
      </c>
      <c r="AK49" s="9">
        <f t="shared" si="2"/>
        <v>0</v>
      </c>
      <c r="AL49" s="9">
        <f t="shared" si="3"/>
        <v>0</v>
      </c>
      <c r="AM49" s="9">
        <f t="shared" si="4"/>
        <v>0</v>
      </c>
      <c r="AN49" s="9">
        <f t="shared" si="5"/>
        <v>970225827</v>
      </c>
    </row>
    <row r="50" spans="1:40">
      <c r="A50" t="s">
        <v>41</v>
      </c>
      <c r="B50" t="s">
        <v>42</v>
      </c>
      <c r="C50" t="s">
        <v>386</v>
      </c>
      <c r="D50" t="s">
        <v>149</v>
      </c>
      <c r="E50" t="s">
        <v>264</v>
      </c>
      <c r="F50" t="s">
        <v>345</v>
      </c>
      <c r="G50" t="s">
        <v>46</v>
      </c>
      <c r="H50" t="s">
        <v>47</v>
      </c>
      <c r="I50" t="s">
        <v>524</v>
      </c>
      <c r="J50" t="s">
        <v>152</v>
      </c>
      <c r="K50" t="s">
        <v>153</v>
      </c>
      <c r="L50" t="s">
        <v>513</v>
      </c>
      <c r="M50" t="s">
        <v>637</v>
      </c>
      <c r="N50">
        <v>7860</v>
      </c>
      <c r="O50">
        <v>48</v>
      </c>
      <c r="P50" t="str">
        <f t="shared" si="0"/>
        <v>0600430</v>
      </c>
      <c r="Q50" t="s">
        <v>535</v>
      </c>
      <c r="R50" t="str">
        <f t="shared" si="1"/>
        <v>201011A</v>
      </c>
      <c r="S50" s="9">
        <v>0</v>
      </c>
      <c r="T50" s="9">
        <v>214135353</v>
      </c>
      <c r="U50" s="9">
        <v>0</v>
      </c>
      <c r="V50" s="9">
        <v>0</v>
      </c>
      <c r="W50" s="9">
        <v>0</v>
      </c>
      <c r="X50" s="9">
        <v>214135353</v>
      </c>
      <c r="Y50" s="9">
        <v>0</v>
      </c>
      <c r="Z50" s="9">
        <v>214135353</v>
      </c>
      <c r="AA50" s="9">
        <v>0</v>
      </c>
      <c r="AB50" s="9">
        <v>214135353</v>
      </c>
      <c r="AC50" s="9">
        <v>214135353</v>
      </c>
      <c r="AD50" s="9">
        <v>214135353</v>
      </c>
      <c r="AE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f t="shared" si="2"/>
        <v>214135353</v>
      </c>
      <c r="AL50" s="9">
        <f t="shared" si="3"/>
        <v>0</v>
      </c>
      <c r="AM50" s="9">
        <f t="shared" si="4"/>
        <v>0</v>
      </c>
      <c r="AN50" s="9">
        <f t="shared" si="5"/>
        <v>0</v>
      </c>
    </row>
    <row r="51" spans="1:40">
      <c r="A51" t="s">
        <v>41</v>
      </c>
      <c r="B51" t="s">
        <v>42</v>
      </c>
      <c r="C51" t="s">
        <v>386</v>
      </c>
      <c r="D51" t="s">
        <v>149</v>
      </c>
      <c r="E51" t="s">
        <v>350</v>
      </c>
      <c r="F51" t="s">
        <v>350</v>
      </c>
      <c r="G51" t="s">
        <v>46</v>
      </c>
      <c r="H51" t="s">
        <v>47</v>
      </c>
      <c r="I51" t="s">
        <v>524</v>
      </c>
      <c r="J51" t="s">
        <v>152</v>
      </c>
      <c r="K51" t="s">
        <v>351</v>
      </c>
      <c r="L51" t="s">
        <v>518</v>
      </c>
      <c r="M51" t="s">
        <v>638</v>
      </c>
      <c r="N51">
        <v>7861</v>
      </c>
      <c r="O51">
        <v>49</v>
      </c>
      <c r="P51" t="str">
        <f t="shared" si="0"/>
        <v>0600350</v>
      </c>
      <c r="Q51" t="s">
        <v>723</v>
      </c>
      <c r="R51" t="str">
        <f t="shared" si="1"/>
        <v>201011A</v>
      </c>
      <c r="S51" s="9">
        <v>5150000</v>
      </c>
      <c r="T51" s="9">
        <v>0</v>
      </c>
      <c r="U51" s="9">
        <v>0</v>
      </c>
      <c r="V51" s="9">
        <v>0</v>
      </c>
      <c r="W51" s="9">
        <v>0</v>
      </c>
      <c r="X51" s="9">
        <v>5150000</v>
      </c>
      <c r="Y51" s="9">
        <v>4950000</v>
      </c>
      <c r="Z51" s="9">
        <v>4950000</v>
      </c>
      <c r="AA51" s="9">
        <v>200000</v>
      </c>
      <c r="AB51" s="9">
        <v>4950000</v>
      </c>
      <c r="AC51" s="9">
        <v>0</v>
      </c>
      <c r="AD51" s="9">
        <v>200000</v>
      </c>
      <c r="AE51" s="9">
        <v>4950000</v>
      </c>
      <c r="AG51" s="9">
        <v>0</v>
      </c>
      <c r="AH51" s="9">
        <v>0</v>
      </c>
      <c r="AI51" s="9">
        <v>0</v>
      </c>
      <c r="AJ51" s="9">
        <v>0</v>
      </c>
      <c r="AK51" s="9">
        <f t="shared" si="2"/>
        <v>0</v>
      </c>
      <c r="AL51" s="9">
        <f t="shared" si="3"/>
        <v>0</v>
      </c>
      <c r="AM51" s="9">
        <f t="shared" si="4"/>
        <v>0</v>
      </c>
      <c r="AN51" s="9">
        <f t="shared" si="5"/>
        <v>200000</v>
      </c>
    </row>
    <row r="52" spans="1:40">
      <c r="A52" t="s">
        <v>41</v>
      </c>
      <c r="B52" t="s">
        <v>42</v>
      </c>
      <c r="C52" t="s">
        <v>429</v>
      </c>
      <c r="D52" t="s">
        <v>149</v>
      </c>
      <c r="E52" t="s">
        <v>264</v>
      </c>
      <c r="F52" t="s">
        <v>313</v>
      </c>
      <c r="G52" t="s">
        <v>46</v>
      </c>
      <c r="H52" t="s">
        <v>47</v>
      </c>
      <c r="I52" t="s">
        <v>536</v>
      </c>
      <c r="J52" t="s">
        <v>152</v>
      </c>
      <c r="K52" t="s">
        <v>153</v>
      </c>
      <c r="L52" t="s">
        <v>493</v>
      </c>
      <c r="M52" t="s">
        <v>626</v>
      </c>
      <c r="N52">
        <v>7862</v>
      </c>
      <c r="O52">
        <v>50</v>
      </c>
      <c r="P52" t="str">
        <f t="shared" si="0"/>
        <v>0600000</v>
      </c>
      <c r="Q52" t="s">
        <v>537</v>
      </c>
      <c r="R52" t="str">
        <f t="shared" si="1"/>
        <v>202708A</v>
      </c>
      <c r="S52" s="9">
        <v>1008693317</v>
      </c>
      <c r="T52" s="9">
        <v>935853422</v>
      </c>
      <c r="U52" s="9">
        <v>0</v>
      </c>
      <c r="V52" s="9">
        <v>0</v>
      </c>
      <c r="W52" s="9">
        <v>0</v>
      </c>
      <c r="X52" s="9">
        <v>1944546739</v>
      </c>
      <c r="Y52" s="9">
        <v>778349100</v>
      </c>
      <c r="Z52" s="9">
        <v>778349100</v>
      </c>
      <c r="AA52" s="9">
        <v>1166197639</v>
      </c>
      <c r="AB52" s="9">
        <v>778349100</v>
      </c>
      <c r="AC52" s="9">
        <v>0</v>
      </c>
      <c r="AD52" s="9">
        <v>1166197639</v>
      </c>
      <c r="AE52" s="9">
        <v>773349100</v>
      </c>
      <c r="AG52" s="9">
        <v>-50596300</v>
      </c>
      <c r="AH52" s="9">
        <v>-50585300</v>
      </c>
      <c r="AI52" s="9">
        <v>365811900</v>
      </c>
      <c r="AJ52" s="9">
        <v>407811900</v>
      </c>
      <c r="AK52" s="9">
        <f t="shared" si="2"/>
        <v>0</v>
      </c>
      <c r="AL52" s="9">
        <f t="shared" si="3"/>
        <v>5000000</v>
      </c>
      <c r="AM52" s="9">
        <f t="shared" si="4"/>
        <v>0</v>
      </c>
      <c r="AN52" s="9">
        <f t="shared" si="5"/>
        <v>1166197639</v>
      </c>
    </row>
    <row r="53" spans="1:40">
      <c r="A53" t="s">
        <v>41</v>
      </c>
      <c r="B53" t="s">
        <v>42</v>
      </c>
      <c r="C53" t="s">
        <v>182</v>
      </c>
      <c r="D53" t="s">
        <v>149</v>
      </c>
      <c r="E53" t="s">
        <v>264</v>
      </c>
      <c r="F53" t="s">
        <v>341</v>
      </c>
      <c r="G53" t="s">
        <v>46</v>
      </c>
      <c r="H53" t="s">
        <v>47</v>
      </c>
      <c r="I53" t="s">
        <v>432</v>
      </c>
      <c r="J53" t="s">
        <v>152</v>
      </c>
      <c r="K53" t="s">
        <v>153</v>
      </c>
      <c r="L53" t="s">
        <v>510</v>
      </c>
      <c r="M53" t="s">
        <v>636</v>
      </c>
      <c r="N53">
        <v>7863</v>
      </c>
      <c r="O53">
        <v>51</v>
      </c>
      <c r="P53" t="str">
        <f t="shared" si="0"/>
        <v>0600410</v>
      </c>
      <c r="Q53" t="s">
        <v>538</v>
      </c>
      <c r="R53" t="str">
        <f t="shared" si="1"/>
        <v>203131A</v>
      </c>
      <c r="S53" s="9">
        <v>2560478919</v>
      </c>
      <c r="T53" s="9">
        <v>0</v>
      </c>
      <c r="U53" s="9">
        <v>656053562</v>
      </c>
      <c r="V53" s="9">
        <v>0</v>
      </c>
      <c r="W53" s="9">
        <v>0</v>
      </c>
      <c r="X53" s="9">
        <v>1904425357</v>
      </c>
      <c r="Y53" s="9">
        <v>1618233943</v>
      </c>
      <c r="Z53" s="9">
        <v>1618233943</v>
      </c>
      <c r="AA53" s="9">
        <v>286191414</v>
      </c>
      <c r="AB53" s="9">
        <v>1618233943</v>
      </c>
      <c r="AC53" s="9">
        <v>0</v>
      </c>
      <c r="AD53" s="9">
        <v>286191414</v>
      </c>
      <c r="AE53" s="9">
        <v>1618233943</v>
      </c>
      <c r="AG53" s="9">
        <v>-280591414</v>
      </c>
      <c r="AH53" s="9">
        <v>-55707549</v>
      </c>
      <c r="AI53" s="9">
        <v>27820533</v>
      </c>
      <c r="AJ53" s="9">
        <v>27820533</v>
      </c>
      <c r="AK53" s="9">
        <f t="shared" si="2"/>
        <v>0</v>
      </c>
      <c r="AL53" s="9">
        <f t="shared" si="3"/>
        <v>0</v>
      </c>
      <c r="AM53" s="9">
        <f t="shared" si="4"/>
        <v>0</v>
      </c>
      <c r="AN53" s="9">
        <f t="shared" si="5"/>
        <v>286191414</v>
      </c>
    </row>
    <row r="54" spans="1:40">
      <c r="A54" t="s">
        <v>41</v>
      </c>
      <c r="B54" t="s">
        <v>186</v>
      </c>
      <c r="C54" t="s">
        <v>386</v>
      </c>
      <c r="D54" t="s">
        <v>149</v>
      </c>
      <c r="E54" t="s">
        <v>264</v>
      </c>
      <c r="F54" t="s">
        <v>313</v>
      </c>
      <c r="G54" t="s">
        <v>46</v>
      </c>
      <c r="H54" t="s">
        <v>188</v>
      </c>
      <c r="I54" t="s">
        <v>524</v>
      </c>
      <c r="J54" t="s">
        <v>152</v>
      </c>
      <c r="K54" t="s">
        <v>153</v>
      </c>
      <c r="L54" t="s">
        <v>493</v>
      </c>
      <c r="M54" t="s">
        <v>626</v>
      </c>
      <c r="N54">
        <v>7891</v>
      </c>
      <c r="O54">
        <v>63</v>
      </c>
      <c r="P54" t="str">
        <f t="shared" si="0"/>
        <v>0600000</v>
      </c>
      <c r="Q54" t="s">
        <v>656</v>
      </c>
      <c r="R54" t="str">
        <f t="shared" si="1"/>
        <v>241011A</v>
      </c>
      <c r="S54" s="9">
        <v>0</v>
      </c>
      <c r="T54" s="9">
        <v>1292058215</v>
      </c>
      <c r="U54" s="9">
        <v>0</v>
      </c>
      <c r="V54" s="9">
        <v>0</v>
      </c>
      <c r="W54" s="9">
        <v>0</v>
      </c>
      <c r="X54" s="9">
        <v>1292058215</v>
      </c>
      <c r="Y54" s="9">
        <v>1275711986</v>
      </c>
      <c r="Z54" s="9">
        <v>1275711986</v>
      </c>
      <c r="AA54" s="9">
        <v>16346229</v>
      </c>
      <c r="AB54" s="9">
        <v>1275711986</v>
      </c>
      <c r="AC54" s="9">
        <v>0</v>
      </c>
      <c r="AD54" s="9">
        <v>16346229</v>
      </c>
      <c r="AE54" s="9">
        <v>1256211986</v>
      </c>
      <c r="AG54" s="9">
        <v>-16346229</v>
      </c>
      <c r="AH54" s="9">
        <v>-16346229</v>
      </c>
      <c r="AI54" s="9">
        <v>612653836</v>
      </c>
      <c r="AJ54" s="9">
        <v>603153836</v>
      </c>
      <c r="AK54" s="9">
        <f t="shared" si="2"/>
        <v>0</v>
      </c>
      <c r="AL54" s="9">
        <f t="shared" si="3"/>
        <v>19500000</v>
      </c>
      <c r="AM54" s="9">
        <f t="shared" si="4"/>
        <v>0</v>
      </c>
      <c r="AN54" s="9">
        <f t="shared" si="5"/>
        <v>16346229</v>
      </c>
    </row>
    <row r="55" spans="1:40">
      <c r="A55" t="s">
        <v>41</v>
      </c>
      <c r="B55" t="s">
        <v>186</v>
      </c>
      <c r="C55" t="s">
        <v>386</v>
      </c>
      <c r="D55" t="s">
        <v>149</v>
      </c>
      <c r="E55" t="s">
        <v>264</v>
      </c>
      <c r="F55" t="s">
        <v>321</v>
      </c>
      <c r="G55" t="s">
        <v>46</v>
      </c>
      <c r="H55" t="s">
        <v>188</v>
      </c>
      <c r="I55" t="s">
        <v>524</v>
      </c>
      <c r="J55" t="s">
        <v>152</v>
      </c>
      <c r="K55" t="s">
        <v>153</v>
      </c>
      <c r="L55" t="s">
        <v>496</v>
      </c>
      <c r="M55" t="s">
        <v>627</v>
      </c>
      <c r="N55">
        <v>7864</v>
      </c>
      <c r="O55">
        <v>52</v>
      </c>
      <c r="P55" t="str">
        <f t="shared" si="0"/>
        <v>0600100</v>
      </c>
      <c r="Q55" t="s">
        <v>686</v>
      </c>
      <c r="R55" t="str">
        <f t="shared" si="1"/>
        <v>241011A</v>
      </c>
      <c r="S55" s="9">
        <v>0</v>
      </c>
      <c r="T55" s="9">
        <v>300000000</v>
      </c>
      <c r="U55" s="9">
        <v>0</v>
      </c>
      <c r="V55" s="9">
        <v>0</v>
      </c>
      <c r="W55" s="9">
        <v>282000000</v>
      </c>
      <c r="X55" s="9">
        <v>18000000</v>
      </c>
      <c r="Y55" s="9">
        <v>12500000</v>
      </c>
      <c r="Z55" s="9">
        <v>12500000</v>
      </c>
      <c r="AA55" s="9">
        <v>5500000</v>
      </c>
      <c r="AB55" s="9">
        <v>12500000</v>
      </c>
      <c r="AC55" s="9">
        <v>0</v>
      </c>
      <c r="AD55" s="9">
        <v>5500000</v>
      </c>
      <c r="AE55" s="9">
        <v>0</v>
      </c>
      <c r="AG55" s="9">
        <v>0</v>
      </c>
      <c r="AH55" s="9">
        <v>0</v>
      </c>
      <c r="AI55" s="9">
        <v>12500000</v>
      </c>
      <c r="AJ55" s="9">
        <v>0</v>
      </c>
      <c r="AK55" s="9">
        <f t="shared" si="2"/>
        <v>0</v>
      </c>
      <c r="AL55" s="9">
        <f t="shared" si="3"/>
        <v>12500000</v>
      </c>
      <c r="AM55" s="9">
        <f t="shared" si="4"/>
        <v>0</v>
      </c>
      <c r="AN55" s="9">
        <f t="shared" si="5"/>
        <v>5500000</v>
      </c>
    </row>
    <row r="56" spans="1:40">
      <c r="A56" t="s">
        <v>41</v>
      </c>
      <c r="B56" t="s">
        <v>186</v>
      </c>
      <c r="C56" t="s">
        <v>386</v>
      </c>
      <c r="D56" t="s">
        <v>149</v>
      </c>
      <c r="E56" t="s">
        <v>264</v>
      </c>
      <c r="F56" t="s">
        <v>327</v>
      </c>
      <c r="G56" t="s">
        <v>46</v>
      </c>
      <c r="H56" t="s">
        <v>188</v>
      </c>
      <c r="I56" t="s">
        <v>524</v>
      </c>
      <c r="J56" t="s">
        <v>152</v>
      </c>
      <c r="K56" t="s">
        <v>153</v>
      </c>
      <c r="L56" t="s">
        <v>499</v>
      </c>
      <c r="M56" t="s">
        <v>629</v>
      </c>
      <c r="N56">
        <v>7865</v>
      </c>
      <c r="O56">
        <v>53</v>
      </c>
      <c r="P56" t="str">
        <f t="shared" si="0"/>
        <v>0600180</v>
      </c>
      <c r="Q56" t="s">
        <v>657</v>
      </c>
      <c r="R56" t="str">
        <f t="shared" si="1"/>
        <v>241011A</v>
      </c>
      <c r="S56" s="9">
        <v>0</v>
      </c>
      <c r="T56" s="9">
        <v>646029108</v>
      </c>
      <c r="U56" s="9">
        <v>0</v>
      </c>
      <c r="V56" s="9">
        <v>0</v>
      </c>
      <c r="W56" s="9">
        <v>196029108</v>
      </c>
      <c r="X56" s="9">
        <v>450000000</v>
      </c>
      <c r="Y56" s="9">
        <v>310342000</v>
      </c>
      <c r="Z56" s="9">
        <v>431602000</v>
      </c>
      <c r="AA56" s="9">
        <v>18398000</v>
      </c>
      <c r="AB56" s="9">
        <v>431602000</v>
      </c>
      <c r="AC56" s="9">
        <v>121260000</v>
      </c>
      <c r="AD56" s="9">
        <v>139658000</v>
      </c>
      <c r="AE56" s="9">
        <v>209142000</v>
      </c>
      <c r="AG56" s="9">
        <v>-18334460</v>
      </c>
      <c r="AH56" s="9">
        <v>431602000</v>
      </c>
      <c r="AI56" s="9">
        <v>310342000</v>
      </c>
      <c r="AJ56" s="9">
        <v>209142000</v>
      </c>
      <c r="AK56" s="9">
        <f t="shared" si="2"/>
        <v>121260000</v>
      </c>
      <c r="AL56" s="9">
        <f t="shared" si="3"/>
        <v>101200000</v>
      </c>
      <c r="AM56" s="9">
        <f t="shared" si="4"/>
        <v>0</v>
      </c>
      <c r="AN56" s="9">
        <f t="shared" si="5"/>
        <v>18398000</v>
      </c>
    </row>
    <row r="57" spans="1:40" s="23" customFormat="1">
      <c r="A57" s="23" t="s">
        <v>41</v>
      </c>
      <c r="B57" s="23" t="s">
        <v>186</v>
      </c>
      <c r="C57" s="23" t="s">
        <v>386</v>
      </c>
      <c r="D57" s="23" t="s">
        <v>149</v>
      </c>
      <c r="E57" s="23" t="s">
        <v>264</v>
      </c>
      <c r="F57" s="23" t="s">
        <v>333</v>
      </c>
      <c r="G57" s="23" t="s">
        <v>46</v>
      </c>
      <c r="H57" s="23" t="s">
        <v>188</v>
      </c>
      <c r="I57" s="23" t="s">
        <v>524</v>
      </c>
      <c r="J57" s="23" t="s">
        <v>152</v>
      </c>
      <c r="K57" s="23" t="s">
        <v>153</v>
      </c>
      <c r="L57" s="23" t="s">
        <v>502</v>
      </c>
      <c r="M57" s="23" t="s">
        <v>632</v>
      </c>
      <c r="N57" s="23">
        <v>7866</v>
      </c>
      <c r="O57" s="23">
        <v>54</v>
      </c>
      <c r="P57" s="23" t="str">
        <f t="shared" si="0"/>
        <v>0600340</v>
      </c>
      <c r="Q57" s="23" t="s">
        <v>659</v>
      </c>
      <c r="R57" s="23" t="str">
        <f t="shared" si="1"/>
        <v>241011A</v>
      </c>
      <c r="S57" s="24">
        <v>0</v>
      </c>
      <c r="T57" s="9">
        <v>0</v>
      </c>
      <c r="U57" s="24">
        <v>0</v>
      </c>
      <c r="V57" s="24">
        <v>1494774173</v>
      </c>
      <c r="W57" s="24">
        <v>0</v>
      </c>
      <c r="X57" s="24">
        <v>1494774173</v>
      </c>
      <c r="Y57" s="24">
        <v>0</v>
      </c>
      <c r="Z57" s="24">
        <v>0</v>
      </c>
      <c r="AA57" s="24">
        <v>1494774173</v>
      </c>
      <c r="AB57" s="24">
        <v>0</v>
      </c>
      <c r="AC57" s="24">
        <v>0</v>
      </c>
      <c r="AD57" s="24">
        <v>1494774173</v>
      </c>
      <c r="AE57" s="24">
        <v>0</v>
      </c>
      <c r="AF57" s="24"/>
      <c r="AG57" s="24">
        <v>0</v>
      </c>
      <c r="AH57" s="24">
        <v>0</v>
      </c>
      <c r="AI57" s="24">
        <v>0</v>
      </c>
      <c r="AJ57" s="24">
        <v>0</v>
      </c>
      <c r="AK57" s="9">
        <f t="shared" si="2"/>
        <v>0</v>
      </c>
      <c r="AL57" s="9">
        <f t="shared" si="3"/>
        <v>0</v>
      </c>
      <c r="AM57" s="9">
        <f t="shared" si="4"/>
        <v>0</v>
      </c>
      <c r="AN57" s="9">
        <f t="shared" si="5"/>
        <v>1494774173</v>
      </c>
    </row>
    <row r="58" spans="1:40" s="23" customFormat="1">
      <c r="A58" s="23" t="s">
        <v>41</v>
      </c>
      <c r="B58" s="23" t="s">
        <v>186</v>
      </c>
      <c r="C58" s="23" t="s">
        <v>386</v>
      </c>
      <c r="D58" s="23" t="s">
        <v>149</v>
      </c>
      <c r="E58" s="23" t="s">
        <v>264</v>
      </c>
      <c r="F58" s="23" t="s">
        <v>333</v>
      </c>
      <c r="G58" s="23" t="s">
        <v>46</v>
      </c>
      <c r="H58" s="23" t="s">
        <v>188</v>
      </c>
      <c r="I58" s="23" t="s">
        <v>524</v>
      </c>
      <c r="J58" s="23" t="s">
        <v>152</v>
      </c>
      <c r="K58" s="23" t="s">
        <v>153</v>
      </c>
      <c r="L58" s="23" t="s">
        <v>502</v>
      </c>
      <c r="M58" s="23" t="s">
        <v>630</v>
      </c>
      <c r="N58" s="23">
        <v>7892</v>
      </c>
      <c r="O58" s="23">
        <v>64</v>
      </c>
      <c r="P58" s="23" t="str">
        <f>RIGHT(Q58,7)</f>
        <v>0600270</v>
      </c>
      <c r="Q58" s="23" t="s">
        <v>658</v>
      </c>
      <c r="R58" s="23" t="str">
        <f>LEFT(Q58,7)</f>
        <v>241011A</v>
      </c>
      <c r="S58" s="24">
        <v>0</v>
      </c>
      <c r="T58" s="9">
        <v>669043662</v>
      </c>
      <c r="U58" s="24">
        <v>0</v>
      </c>
      <c r="V58" s="24">
        <v>0</v>
      </c>
      <c r="W58" s="24">
        <v>599335775</v>
      </c>
      <c r="X58" s="24">
        <v>69707887</v>
      </c>
      <c r="Y58" s="24">
        <v>65650810</v>
      </c>
      <c r="Z58" s="24">
        <v>65650810</v>
      </c>
      <c r="AA58" s="24">
        <v>4057077</v>
      </c>
      <c r="AB58" s="24">
        <v>65650810</v>
      </c>
      <c r="AC58" s="24">
        <v>0</v>
      </c>
      <c r="AD58" s="24">
        <v>4057077</v>
      </c>
      <c r="AE58" s="24">
        <v>65650810</v>
      </c>
      <c r="AF58" s="24"/>
      <c r="AG58" s="24">
        <v>-4057077</v>
      </c>
      <c r="AH58" s="24">
        <v>-4057077</v>
      </c>
      <c r="AI58" s="24">
        <v>27661859</v>
      </c>
      <c r="AJ58" s="24">
        <v>27661859</v>
      </c>
      <c r="AK58" s="9">
        <f>AB58-Y58</f>
        <v>0</v>
      </c>
      <c r="AL58" s="9">
        <f>Y58-AE58</f>
        <v>0</v>
      </c>
      <c r="AM58" s="9">
        <f>Z58-AB58</f>
        <v>0</v>
      </c>
      <c r="AN58" s="9">
        <f t="shared" si="5"/>
        <v>4057077</v>
      </c>
    </row>
    <row r="59" spans="1:40">
      <c r="A59" t="s">
        <v>41</v>
      </c>
      <c r="B59" t="s">
        <v>186</v>
      </c>
      <c r="C59" t="s">
        <v>386</v>
      </c>
      <c r="D59" t="s">
        <v>149</v>
      </c>
      <c r="E59" t="s">
        <v>264</v>
      </c>
      <c r="F59" t="s">
        <v>337</v>
      </c>
      <c r="G59" t="s">
        <v>46</v>
      </c>
      <c r="H59" t="s">
        <v>188</v>
      </c>
      <c r="I59" t="s">
        <v>524</v>
      </c>
      <c r="J59" t="s">
        <v>152</v>
      </c>
      <c r="K59" t="s">
        <v>153</v>
      </c>
      <c r="L59" t="s">
        <v>507</v>
      </c>
      <c r="M59" t="s">
        <v>634</v>
      </c>
      <c r="N59">
        <v>7867</v>
      </c>
      <c r="O59">
        <v>55</v>
      </c>
      <c r="P59" t="str">
        <f t="shared" si="0"/>
        <v>0600420</v>
      </c>
      <c r="Q59" t="s">
        <v>660</v>
      </c>
      <c r="R59" t="str">
        <f t="shared" si="1"/>
        <v>241011A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f t="shared" si="2"/>
        <v>0</v>
      </c>
      <c r="AL59" s="9">
        <f t="shared" si="3"/>
        <v>0</v>
      </c>
      <c r="AM59" s="9">
        <f t="shared" si="4"/>
        <v>0</v>
      </c>
      <c r="AN59" s="9">
        <f t="shared" si="5"/>
        <v>0</v>
      </c>
    </row>
    <row r="60" spans="1:40">
      <c r="A60" t="s">
        <v>41</v>
      </c>
      <c r="B60" t="s">
        <v>186</v>
      </c>
      <c r="C60" t="s">
        <v>386</v>
      </c>
      <c r="D60" t="s">
        <v>149</v>
      </c>
      <c r="E60" t="s">
        <v>264</v>
      </c>
      <c r="F60" t="s">
        <v>341</v>
      </c>
      <c r="G60" t="s">
        <v>46</v>
      </c>
      <c r="H60" t="s">
        <v>188</v>
      </c>
      <c r="I60" t="s">
        <v>524</v>
      </c>
      <c r="J60" t="s">
        <v>152</v>
      </c>
      <c r="K60" t="s">
        <v>153</v>
      </c>
      <c r="L60" t="s">
        <v>510</v>
      </c>
      <c r="M60" t="s">
        <v>636</v>
      </c>
      <c r="N60">
        <v>7868</v>
      </c>
      <c r="O60">
        <v>56</v>
      </c>
      <c r="P60" t="str">
        <f t="shared" si="0"/>
        <v>0600410</v>
      </c>
      <c r="Q60" t="s">
        <v>661</v>
      </c>
      <c r="R60" t="str">
        <f t="shared" si="1"/>
        <v>241011A</v>
      </c>
      <c r="S60" s="9">
        <v>0</v>
      </c>
      <c r="T60" s="9">
        <v>600000000</v>
      </c>
      <c r="U60" s="9">
        <v>0</v>
      </c>
      <c r="V60" s="9">
        <v>0</v>
      </c>
      <c r="W60" s="9">
        <v>417409290</v>
      </c>
      <c r="X60" s="9">
        <v>182590710</v>
      </c>
      <c r="Y60" s="9">
        <v>92905000</v>
      </c>
      <c r="Z60" s="9">
        <v>92905000</v>
      </c>
      <c r="AA60" s="9">
        <v>89685710</v>
      </c>
      <c r="AB60" s="9">
        <v>92905000</v>
      </c>
      <c r="AC60" s="9">
        <v>0</v>
      </c>
      <c r="AD60" s="9">
        <v>89685710</v>
      </c>
      <c r="AE60" s="9">
        <v>92905000</v>
      </c>
      <c r="AG60" s="9">
        <v>-45583587</v>
      </c>
      <c r="AH60" s="9">
        <v>0</v>
      </c>
      <c r="AI60" s="9">
        <v>27871500</v>
      </c>
      <c r="AJ60" s="9">
        <v>65033500</v>
      </c>
      <c r="AK60" s="9">
        <f t="shared" si="2"/>
        <v>0</v>
      </c>
      <c r="AL60" s="9">
        <f t="shared" si="3"/>
        <v>0</v>
      </c>
      <c r="AM60" s="9">
        <f t="shared" si="4"/>
        <v>0</v>
      </c>
      <c r="AN60" s="9">
        <f t="shared" si="5"/>
        <v>89685710</v>
      </c>
    </row>
    <row r="61" spans="1:40">
      <c r="A61" t="s">
        <v>41</v>
      </c>
      <c r="B61" t="s">
        <v>186</v>
      </c>
      <c r="C61" t="s">
        <v>386</v>
      </c>
      <c r="D61" t="s">
        <v>149</v>
      </c>
      <c r="E61" t="s">
        <v>264</v>
      </c>
      <c r="F61" t="s">
        <v>345</v>
      </c>
      <c r="G61" t="s">
        <v>46</v>
      </c>
      <c r="H61" t="s">
        <v>188</v>
      </c>
      <c r="I61" t="s">
        <v>524</v>
      </c>
      <c r="J61" t="s">
        <v>152</v>
      </c>
      <c r="K61" t="s">
        <v>153</v>
      </c>
      <c r="L61" t="s">
        <v>513</v>
      </c>
      <c r="M61" t="s">
        <v>637</v>
      </c>
      <c r="N61">
        <v>7869</v>
      </c>
      <c r="O61">
        <v>57</v>
      </c>
      <c r="P61" t="str">
        <f t="shared" si="0"/>
        <v>0600430</v>
      </c>
      <c r="Q61" t="s">
        <v>663</v>
      </c>
      <c r="R61" t="str">
        <f t="shared" si="1"/>
        <v>241011A</v>
      </c>
      <c r="S61" s="9">
        <v>0</v>
      </c>
      <c r="T61" s="9">
        <v>141330620</v>
      </c>
      <c r="U61" s="9">
        <v>0</v>
      </c>
      <c r="V61" s="9">
        <v>0</v>
      </c>
      <c r="W61" s="9">
        <v>0</v>
      </c>
      <c r="X61" s="9">
        <v>141330620</v>
      </c>
      <c r="Y61" s="9">
        <v>5000000</v>
      </c>
      <c r="Z61" s="9">
        <v>104125173</v>
      </c>
      <c r="AA61" s="9">
        <v>37205447</v>
      </c>
      <c r="AB61" s="9">
        <v>104125173</v>
      </c>
      <c r="AC61" s="9">
        <v>99125173</v>
      </c>
      <c r="AD61" s="9">
        <v>136330620</v>
      </c>
      <c r="AE61" s="9">
        <v>0</v>
      </c>
      <c r="AG61" s="9">
        <v>0</v>
      </c>
      <c r="AH61" s="9">
        <v>0</v>
      </c>
      <c r="AI61" s="9">
        <v>5000000</v>
      </c>
      <c r="AJ61" s="9">
        <v>0</v>
      </c>
      <c r="AK61" s="9">
        <f t="shared" si="2"/>
        <v>99125173</v>
      </c>
      <c r="AL61" s="9">
        <f t="shared" si="3"/>
        <v>5000000</v>
      </c>
      <c r="AM61" s="9">
        <f t="shared" si="4"/>
        <v>0</v>
      </c>
      <c r="AN61" s="9">
        <f t="shared" si="5"/>
        <v>37205447</v>
      </c>
    </row>
    <row r="62" spans="1:40">
      <c r="A62" t="s">
        <v>41</v>
      </c>
      <c r="B62" t="s">
        <v>186</v>
      </c>
      <c r="C62" t="s">
        <v>386</v>
      </c>
      <c r="D62" t="s">
        <v>149</v>
      </c>
      <c r="E62" t="s">
        <v>350</v>
      </c>
      <c r="F62" t="s">
        <v>350</v>
      </c>
      <c r="G62" t="s">
        <v>46</v>
      </c>
      <c r="H62" t="s">
        <v>188</v>
      </c>
      <c r="I62" t="s">
        <v>524</v>
      </c>
      <c r="J62" t="s">
        <v>152</v>
      </c>
      <c r="K62" t="s">
        <v>351</v>
      </c>
      <c r="L62" t="s">
        <v>518</v>
      </c>
      <c r="M62" t="s">
        <v>638</v>
      </c>
      <c r="N62">
        <v>7870</v>
      </c>
      <c r="O62">
        <v>58</v>
      </c>
      <c r="P62" t="str">
        <f t="shared" si="0"/>
        <v>0600350</v>
      </c>
      <c r="Q62" t="s">
        <v>687</v>
      </c>
      <c r="R62" t="str">
        <f t="shared" si="1"/>
        <v>241011A</v>
      </c>
      <c r="S62" s="9">
        <v>0</v>
      </c>
      <c r="T62" s="9">
        <v>150740125</v>
      </c>
      <c r="U62" s="9">
        <v>0</v>
      </c>
      <c r="V62" s="9">
        <v>0</v>
      </c>
      <c r="W62" s="9">
        <v>0</v>
      </c>
      <c r="X62" s="9">
        <v>150740125</v>
      </c>
      <c r="Y62" s="9">
        <v>144569249</v>
      </c>
      <c r="Z62" s="9">
        <v>144569249</v>
      </c>
      <c r="AA62" s="9">
        <v>6170876</v>
      </c>
      <c r="AB62" s="9">
        <v>144569249</v>
      </c>
      <c r="AC62" s="9">
        <v>0</v>
      </c>
      <c r="AD62" s="9">
        <v>6170876</v>
      </c>
      <c r="AE62" s="9">
        <v>118601249</v>
      </c>
      <c r="AG62" s="9">
        <v>-466</v>
      </c>
      <c r="AH62" s="9">
        <v>0</v>
      </c>
      <c r="AI62" s="9">
        <v>71858075</v>
      </c>
      <c r="AJ62" s="9">
        <v>45890075</v>
      </c>
      <c r="AK62" s="9">
        <f t="shared" si="2"/>
        <v>0</v>
      </c>
      <c r="AL62" s="9">
        <f t="shared" si="3"/>
        <v>25968000</v>
      </c>
      <c r="AM62" s="9">
        <f t="shared" si="4"/>
        <v>0</v>
      </c>
      <c r="AN62" s="9">
        <f t="shared" si="5"/>
        <v>6170876</v>
      </c>
    </row>
    <row r="63" spans="1:40">
      <c r="A63" t="s">
        <v>41</v>
      </c>
      <c r="B63" t="s">
        <v>186</v>
      </c>
      <c r="C63" t="s">
        <v>429</v>
      </c>
      <c r="D63" t="s">
        <v>149</v>
      </c>
      <c r="E63" t="s">
        <v>264</v>
      </c>
      <c r="F63" t="s">
        <v>313</v>
      </c>
      <c r="G63" t="s">
        <v>46</v>
      </c>
      <c r="H63" t="s">
        <v>188</v>
      </c>
      <c r="I63" t="s">
        <v>536</v>
      </c>
      <c r="J63" t="s">
        <v>152</v>
      </c>
      <c r="K63" t="s">
        <v>153</v>
      </c>
      <c r="L63" t="s">
        <v>493</v>
      </c>
      <c r="M63" t="s">
        <v>626</v>
      </c>
      <c r="N63">
        <v>7871</v>
      </c>
      <c r="O63">
        <v>59</v>
      </c>
      <c r="P63" t="str">
        <f t="shared" si="0"/>
        <v>0600000</v>
      </c>
      <c r="Q63" t="s">
        <v>558</v>
      </c>
      <c r="R63" t="str">
        <f t="shared" si="1"/>
        <v>242708A</v>
      </c>
      <c r="S63" s="9">
        <v>0</v>
      </c>
      <c r="T63" s="9">
        <v>1809444224</v>
      </c>
      <c r="U63" s="9">
        <v>0</v>
      </c>
      <c r="V63" s="9">
        <v>0</v>
      </c>
      <c r="W63" s="9">
        <v>0</v>
      </c>
      <c r="X63" s="9">
        <v>1809444224</v>
      </c>
      <c r="Y63" s="9">
        <v>1673386910</v>
      </c>
      <c r="Z63" s="9">
        <v>1673386910</v>
      </c>
      <c r="AA63" s="9">
        <v>136057314</v>
      </c>
      <c r="AB63" s="9">
        <f>1684886910-11500000</f>
        <v>1673386910</v>
      </c>
      <c r="AC63" s="9">
        <v>0</v>
      </c>
      <c r="AD63" s="9">
        <v>136057314</v>
      </c>
      <c r="AE63" s="9">
        <v>1673386910</v>
      </c>
      <c r="AG63" s="9">
        <v>0</v>
      </c>
      <c r="AH63" s="9">
        <v>-10224564</v>
      </c>
      <c r="AI63" s="9">
        <v>106940578</v>
      </c>
      <c r="AJ63" s="9">
        <v>126840578</v>
      </c>
      <c r="AK63" s="9">
        <f t="shared" si="2"/>
        <v>0</v>
      </c>
      <c r="AL63" s="9">
        <f t="shared" si="3"/>
        <v>0</v>
      </c>
      <c r="AM63" s="9">
        <f t="shared" si="4"/>
        <v>0</v>
      </c>
      <c r="AN63" s="9">
        <f t="shared" si="5"/>
        <v>136057314</v>
      </c>
    </row>
    <row r="64" spans="1:40">
      <c r="A64" t="s">
        <v>41</v>
      </c>
      <c r="B64" t="s">
        <v>186</v>
      </c>
      <c r="C64" t="s">
        <v>182</v>
      </c>
      <c r="D64" t="s">
        <v>149</v>
      </c>
      <c r="E64" t="s">
        <v>264</v>
      </c>
      <c r="F64" t="s">
        <v>341</v>
      </c>
      <c r="G64" t="s">
        <v>46</v>
      </c>
      <c r="H64" t="s">
        <v>188</v>
      </c>
      <c r="I64" t="s">
        <v>432</v>
      </c>
      <c r="J64" t="s">
        <v>152</v>
      </c>
      <c r="K64" t="s">
        <v>153</v>
      </c>
      <c r="L64" t="s">
        <v>510</v>
      </c>
      <c r="M64" t="s">
        <v>636</v>
      </c>
      <c r="N64">
        <v>7872</v>
      </c>
      <c r="O64">
        <v>60</v>
      </c>
      <c r="P64" t="str">
        <f t="shared" si="0"/>
        <v>0600410</v>
      </c>
      <c r="Q64" t="s">
        <v>559</v>
      </c>
      <c r="R64" t="str">
        <f t="shared" si="1"/>
        <v>243131A</v>
      </c>
      <c r="S64" s="9">
        <v>0</v>
      </c>
      <c r="T64" s="9">
        <v>2075271308</v>
      </c>
      <c r="U64" s="9">
        <v>0</v>
      </c>
      <c r="V64" s="9">
        <v>0</v>
      </c>
      <c r="W64" s="9">
        <v>0</v>
      </c>
      <c r="X64" s="9">
        <v>2075271308</v>
      </c>
      <c r="Y64" s="9">
        <v>2075271308</v>
      </c>
      <c r="Z64" s="9">
        <v>2075271308</v>
      </c>
      <c r="AA64" s="9">
        <v>0</v>
      </c>
      <c r="AB64" s="9">
        <v>2075271308</v>
      </c>
      <c r="AC64" s="9">
        <v>0</v>
      </c>
      <c r="AD64" s="9">
        <v>0</v>
      </c>
      <c r="AE64" s="9">
        <v>2075271308</v>
      </c>
      <c r="AG64" s="9">
        <v>0</v>
      </c>
      <c r="AH64" s="9">
        <v>0</v>
      </c>
      <c r="AI64" s="9">
        <v>0</v>
      </c>
      <c r="AJ64" s="9">
        <v>0</v>
      </c>
      <c r="AK64" s="9">
        <f t="shared" si="2"/>
        <v>0</v>
      </c>
      <c r="AL64" s="9">
        <f t="shared" si="3"/>
        <v>0</v>
      </c>
      <c r="AM64" s="9">
        <f t="shared" si="4"/>
        <v>0</v>
      </c>
      <c r="AN64" s="9">
        <f t="shared" si="5"/>
        <v>0</v>
      </c>
    </row>
    <row r="65" spans="1:40">
      <c r="A65" t="s">
        <v>41</v>
      </c>
      <c r="B65" t="s">
        <v>560</v>
      </c>
      <c r="C65" t="s">
        <v>43</v>
      </c>
      <c r="D65" t="s">
        <v>44</v>
      </c>
      <c r="E65" t="s">
        <v>222</v>
      </c>
      <c r="F65" t="s">
        <v>240</v>
      </c>
      <c r="G65" t="s">
        <v>46</v>
      </c>
      <c r="H65" t="s">
        <v>419</v>
      </c>
      <c r="I65" t="s">
        <v>455</v>
      </c>
      <c r="J65" t="s">
        <v>49</v>
      </c>
      <c r="K65" t="s">
        <v>50</v>
      </c>
      <c r="L65" t="s">
        <v>241</v>
      </c>
      <c r="M65" t="s">
        <v>244</v>
      </c>
      <c r="N65">
        <v>7873</v>
      </c>
      <c r="O65">
        <v>61</v>
      </c>
      <c r="P65" t="str">
        <f t="shared" si="0"/>
        <v>0011390</v>
      </c>
      <c r="Q65" t="s">
        <v>667</v>
      </c>
      <c r="R65" t="str">
        <f t="shared" si="1"/>
        <v>2910101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f t="shared" si="2"/>
        <v>0</v>
      </c>
      <c r="AL65" s="9">
        <f t="shared" si="3"/>
        <v>0</v>
      </c>
      <c r="AM65" s="9">
        <f t="shared" si="4"/>
        <v>0</v>
      </c>
      <c r="AN65" s="9">
        <f t="shared" si="5"/>
        <v>0</v>
      </c>
    </row>
    <row r="67" spans="1:40" hidden="1">
      <c r="S67" s="25">
        <f>SUM(S2:S66)</f>
        <v>13740636534</v>
      </c>
      <c r="X67" s="25">
        <f t="shared" ref="X67:AE67" si="6">SUM(X2:X66)</f>
        <v>24365443003</v>
      </c>
      <c r="Y67" s="25">
        <f t="shared" si="6"/>
        <v>16097534429</v>
      </c>
      <c r="Z67" s="25">
        <f t="shared" si="6"/>
        <v>16917857425</v>
      </c>
      <c r="AA67" s="25">
        <f t="shared" si="6"/>
        <v>7447585578</v>
      </c>
      <c r="AB67" s="25">
        <f t="shared" si="6"/>
        <v>16917857425</v>
      </c>
      <c r="AC67" s="25">
        <f t="shared" si="6"/>
        <v>820322996</v>
      </c>
      <c r="AD67" s="25">
        <f t="shared" si="6"/>
        <v>8267908574</v>
      </c>
      <c r="AE67" s="25">
        <f t="shared" si="6"/>
        <v>15403800103</v>
      </c>
    </row>
    <row r="68" spans="1:40">
      <c r="S68" s="25">
        <f>SUM(S2:S65)</f>
        <v>13740636534</v>
      </c>
      <c r="T68" s="25">
        <f t="shared" ref="T68:AN68" si="7">SUM(T2:T65)</f>
        <v>11280860031</v>
      </c>
      <c r="U68" s="25">
        <f t="shared" si="7"/>
        <v>656053562</v>
      </c>
      <c r="V68" s="25">
        <f t="shared" si="7"/>
        <v>3054992715</v>
      </c>
      <c r="W68" s="25">
        <f t="shared" si="7"/>
        <v>3054992715</v>
      </c>
      <c r="X68" s="25">
        <f t="shared" si="7"/>
        <v>24365443003</v>
      </c>
      <c r="Y68" s="25">
        <f t="shared" si="7"/>
        <v>16097534429</v>
      </c>
      <c r="Z68" s="25">
        <f t="shared" si="7"/>
        <v>16917857425</v>
      </c>
      <c r="AA68" s="25">
        <f t="shared" si="7"/>
        <v>7447585578</v>
      </c>
      <c r="AB68" s="25">
        <f t="shared" si="7"/>
        <v>16917857425</v>
      </c>
      <c r="AC68" s="25">
        <f t="shared" si="7"/>
        <v>820322996</v>
      </c>
      <c r="AD68" s="25">
        <f t="shared" si="7"/>
        <v>8267908574</v>
      </c>
      <c r="AE68" s="25">
        <f t="shared" si="7"/>
        <v>15403800103</v>
      </c>
      <c r="AF68" s="25">
        <f t="shared" si="7"/>
        <v>0</v>
      </c>
      <c r="AG68" s="25">
        <f t="shared" si="7"/>
        <v>471645222</v>
      </c>
      <c r="AH68" s="25">
        <f t="shared" si="7"/>
        <v>1443419548</v>
      </c>
      <c r="AI68" s="25">
        <f t="shared" si="7"/>
        <v>3851368720</v>
      </c>
      <c r="AJ68" s="25">
        <f t="shared" si="7"/>
        <v>3475368977</v>
      </c>
      <c r="AK68" s="25">
        <f t="shared" si="7"/>
        <v>820322996</v>
      </c>
      <c r="AL68" s="25">
        <f t="shared" si="7"/>
        <v>693734326</v>
      </c>
      <c r="AM68" s="25">
        <f t="shared" si="7"/>
        <v>0</v>
      </c>
      <c r="AN68" s="25">
        <f t="shared" si="7"/>
        <v>7447585578</v>
      </c>
    </row>
    <row r="69" spans="1:40" s="26" customFormat="1">
      <c r="S69" s="9"/>
      <c r="T69" s="9"/>
      <c r="U69" s="9"/>
      <c r="V69" s="9"/>
      <c r="W69" s="9"/>
      <c r="X69" s="25"/>
      <c r="Y69" s="9"/>
      <c r="Z69" s="9"/>
      <c r="AA69" s="9"/>
      <c r="AB69" s="25"/>
      <c r="AC69" s="9"/>
      <c r="AD69" s="9"/>
      <c r="AE69" s="9"/>
      <c r="AF69" s="25"/>
      <c r="AG69" s="9"/>
      <c r="AH69" s="9"/>
      <c r="AI69" s="9"/>
      <c r="AJ69" s="9"/>
      <c r="AK69" s="25"/>
      <c r="AL69" s="25"/>
      <c r="AM69" s="25"/>
      <c r="AN69" s="25"/>
    </row>
    <row r="70" spans="1:40">
      <c r="Q70" s="26" t="s">
        <v>724</v>
      </c>
      <c r="S70" s="25">
        <f>SUBTOTAL(9,S36:S64)</f>
        <v>6821399236</v>
      </c>
      <c r="T70" s="25">
        <f t="shared" ref="T70:AN70" si="8">SUBTOTAL(9,T36:T64)</f>
        <v>11280860031</v>
      </c>
      <c r="U70" s="25">
        <f t="shared" si="8"/>
        <v>656053562</v>
      </c>
      <c r="V70" s="25">
        <f t="shared" si="8"/>
        <v>2970000000</v>
      </c>
      <c r="W70" s="25">
        <f t="shared" si="8"/>
        <v>2970000000</v>
      </c>
      <c r="X70" s="25">
        <f t="shared" si="8"/>
        <v>17446205705</v>
      </c>
      <c r="Y70" s="25">
        <f t="shared" si="8"/>
        <v>10730009458</v>
      </c>
      <c r="Z70" s="25">
        <f t="shared" si="8"/>
        <v>11550332454</v>
      </c>
      <c r="AA70" s="25">
        <f t="shared" si="8"/>
        <v>5895873251</v>
      </c>
      <c r="AB70" s="25">
        <f t="shared" si="8"/>
        <v>11550332454</v>
      </c>
      <c r="AC70" s="25">
        <f t="shared" si="8"/>
        <v>820322996</v>
      </c>
      <c r="AD70" s="25">
        <f t="shared" si="8"/>
        <v>6716196247</v>
      </c>
      <c r="AE70" s="25">
        <f t="shared" si="8"/>
        <v>10268978476</v>
      </c>
      <c r="AF70" s="25">
        <f t="shared" si="8"/>
        <v>0</v>
      </c>
      <c r="AG70" s="25">
        <f t="shared" si="8"/>
        <v>131016071</v>
      </c>
      <c r="AH70" s="25">
        <f t="shared" si="8"/>
        <v>885552865</v>
      </c>
      <c r="AI70" s="25">
        <f t="shared" si="8"/>
        <v>2953450414</v>
      </c>
      <c r="AJ70" s="25">
        <f t="shared" si="8"/>
        <v>2718124397</v>
      </c>
      <c r="AK70" s="25">
        <f t="shared" si="8"/>
        <v>820322996</v>
      </c>
      <c r="AL70" s="25">
        <f t="shared" si="8"/>
        <v>461030982</v>
      </c>
      <c r="AM70" s="25">
        <f t="shared" si="8"/>
        <v>0</v>
      </c>
      <c r="AN70" s="25">
        <f t="shared" si="8"/>
        <v>5895873251</v>
      </c>
    </row>
    <row r="72" spans="1:40">
      <c r="X72" s="9">
        <f>X63-AB63</f>
        <v>136057314</v>
      </c>
      <c r="AB72" s="9">
        <f>AB8+AB9</f>
        <v>467468196</v>
      </c>
    </row>
    <row r="76" spans="1:40">
      <c r="Q76" s="35" t="s">
        <v>708</v>
      </c>
      <c r="X76" s="45">
        <f>SUBTOTAL(9,X52:X63)</f>
        <v>9457618050</v>
      </c>
      <c r="AB76" s="45">
        <f>SUBTOTAL(9,AB52:AB63)</f>
        <v>6197034171</v>
      </c>
    </row>
  </sheetData>
  <autoFilter ref="A1:AN65" xr:uid="{6544CF55-E456-4A85-9A62-643EFB64FC1C}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C3D9-EFD9-4B2D-88F8-C8A12DB48C73}">
  <sheetPr filterMode="1"/>
  <dimension ref="A1:X19"/>
  <sheetViews>
    <sheetView topLeftCell="A15" workbookViewId="0">
      <selection activeCell="C17" sqref="C17"/>
    </sheetView>
  </sheetViews>
  <sheetFormatPr baseColWidth="10" defaultRowHeight="15"/>
  <cols>
    <col min="3" max="3" width="29.28515625" customWidth="1"/>
    <col min="5" max="5" width="14.42578125" style="9" customWidth="1"/>
    <col min="6" max="9" width="15.140625" style="9" customWidth="1"/>
    <col min="10" max="10" width="11.7109375" style="9" customWidth="1"/>
    <col min="11" max="11" width="13.7109375" style="9" customWidth="1"/>
    <col min="12" max="12" width="15.28515625" style="9" customWidth="1"/>
    <col min="13" max="13" width="11.7109375" style="9" customWidth="1"/>
    <col min="14" max="14" width="12.7109375" style="9" customWidth="1"/>
    <col min="261" max="261" width="13.42578125" customWidth="1"/>
    <col min="262" max="263" width="14" customWidth="1"/>
    <col min="264" max="264" width="12.7109375" customWidth="1"/>
    <col min="265" max="265" width="14.28515625" customWidth="1"/>
    <col min="267" max="267" width="12.7109375" bestFit="1" customWidth="1"/>
    <col min="268" max="268" width="13.85546875" customWidth="1"/>
    <col min="270" max="270" width="12.7109375" bestFit="1" customWidth="1"/>
    <col min="517" max="517" width="13.42578125" customWidth="1"/>
    <col min="518" max="519" width="14" customWidth="1"/>
    <col min="520" max="520" width="12.7109375" customWidth="1"/>
    <col min="521" max="521" width="14.28515625" customWidth="1"/>
    <col min="523" max="523" width="12.7109375" bestFit="1" customWidth="1"/>
    <col min="524" max="524" width="13.85546875" customWidth="1"/>
    <col min="526" max="526" width="12.7109375" bestFit="1" customWidth="1"/>
    <col min="773" max="773" width="13.42578125" customWidth="1"/>
    <col min="774" max="775" width="14" customWidth="1"/>
    <col min="776" max="776" width="12.7109375" customWidth="1"/>
    <col min="777" max="777" width="14.28515625" customWidth="1"/>
    <col min="779" max="779" width="12.7109375" bestFit="1" customWidth="1"/>
    <col min="780" max="780" width="13.85546875" customWidth="1"/>
    <col min="782" max="782" width="12.7109375" bestFit="1" customWidth="1"/>
    <col min="1029" max="1029" width="13.42578125" customWidth="1"/>
    <col min="1030" max="1031" width="14" customWidth="1"/>
    <col min="1032" max="1032" width="12.7109375" customWidth="1"/>
    <col min="1033" max="1033" width="14.28515625" customWidth="1"/>
    <col min="1035" max="1035" width="12.7109375" bestFit="1" customWidth="1"/>
    <col min="1036" max="1036" width="13.85546875" customWidth="1"/>
    <col min="1038" max="1038" width="12.7109375" bestFit="1" customWidth="1"/>
    <col min="1285" max="1285" width="13.42578125" customWidth="1"/>
    <col min="1286" max="1287" width="14" customWidth="1"/>
    <col min="1288" max="1288" width="12.7109375" customWidth="1"/>
    <col min="1289" max="1289" width="14.28515625" customWidth="1"/>
    <col min="1291" max="1291" width="12.7109375" bestFit="1" customWidth="1"/>
    <col min="1292" max="1292" width="13.85546875" customWidth="1"/>
    <col min="1294" max="1294" width="12.7109375" bestFit="1" customWidth="1"/>
    <col min="1541" max="1541" width="13.42578125" customWidth="1"/>
    <col min="1542" max="1543" width="14" customWidth="1"/>
    <col min="1544" max="1544" width="12.7109375" customWidth="1"/>
    <col min="1545" max="1545" width="14.28515625" customWidth="1"/>
    <col min="1547" max="1547" width="12.7109375" bestFit="1" customWidth="1"/>
    <col min="1548" max="1548" width="13.85546875" customWidth="1"/>
    <col min="1550" max="1550" width="12.7109375" bestFit="1" customWidth="1"/>
    <col min="1797" max="1797" width="13.42578125" customWidth="1"/>
    <col min="1798" max="1799" width="14" customWidth="1"/>
    <col min="1800" max="1800" width="12.7109375" customWidth="1"/>
    <col min="1801" max="1801" width="14.28515625" customWidth="1"/>
    <col min="1803" max="1803" width="12.7109375" bestFit="1" customWidth="1"/>
    <col min="1804" max="1804" width="13.85546875" customWidth="1"/>
    <col min="1806" max="1806" width="12.7109375" bestFit="1" customWidth="1"/>
    <col min="2053" max="2053" width="13.42578125" customWidth="1"/>
    <col min="2054" max="2055" width="14" customWidth="1"/>
    <col min="2056" max="2056" width="12.7109375" customWidth="1"/>
    <col min="2057" max="2057" width="14.28515625" customWidth="1"/>
    <col min="2059" max="2059" width="12.7109375" bestFit="1" customWidth="1"/>
    <col min="2060" max="2060" width="13.85546875" customWidth="1"/>
    <col min="2062" max="2062" width="12.7109375" bestFit="1" customWidth="1"/>
    <col min="2309" max="2309" width="13.42578125" customWidth="1"/>
    <col min="2310" max="2311" width="14" customWidth="1"/>
    <col min="2312" max="2312" width="12.7109375" customWidth="1"/>
    <col min="2313" max="2313" width="14.28515625" customWidth="1"/>
    <col min="2315" max="2315" width="12.7109375" bestFit="1" customWidth="1"/>
    <col min="2316" max="2316" width="13.85546875" customWidth="1"/>
    <col min="2318" max="2318" width="12.7109375" bestFit="1" customWidth="1"/>
    <col min="2565" max="2565" width="13.42578125" customWidth="1"/>
    <col min="2566" max="2567" width="14" customWidth="1"/>
    <col min="2568" max="2568" width="12.7109375" customWidth="1"/>
    <col min="2569" max="2569" width="14.28515625" customWidth="1"/>
    <col min="2571" max="2571" width="12.7109375" bestFit="1" customWidth="1"/>
    <col min="2572" max="2572" width="13.85546875" customWidth="1"/>
    <col min="2574" max="2574" width="12.7109375" bestFit="1" customWidth="1"/>
    <col min="2821" max="2821" width="13.42578125" customWidth="1"/>
    <col min="2822" max="2823" width="14" customWidth="1"/>
    <col min="2824" max="2824" width="12.7109375" customWidth="1"/>
    <col min="2825" max="2825" width="14.28515625" customWidth="1"/>
    <col min="2827" max="2827" width="12.7109375" bestFit="1" customWidth="1"/>
    <col min="2828" max="2828" width="13.85546875" customWidth="1"/>
    <col min="2830" max="2830" width="12.7109375" bestFit="1" customWidth="1"/>
    <col min="3077" max="3077" width="13.42578125" customWidth="1"/>
    <col min="3078" max="3079" width="14" customWidth="1"/>
    <col min="3080" max="3080" width="12.7109375" customWidth="1"/>
    <col min="3081" max="3081" width="14.28515625" customWidth="1"/>
    <col min="3083" max="3083" width="12.7109375" bestFit="1" customWidth="1"/>
    <col min="3084" max="3084" width="13.85546875" customWidth="1"/>
    <col min="3086" max="3086" width="12.7109375" bestFit="1" customWidth="1"/>
    <col min="3333" max="3333" width="13.42578125" customWidth="1"/>
    <col min="3334" max="3335" width="14" customWidth="1"/>
    <col min="3336" max="3336" width="12.7109375" customWidth="1"/>
    <col min="3337" max="3337" width="14.28515625" customWidth="1"/>
    <col min="3339" max="3339" width="12.7109375" bestFit="1" customWidth="1"/>
    <col min="3340" max="3340" width="13.85546875" customWidth="1"/>
    <col min="3342" max="3342" width="12.7109375" bestFit="1" customWidth="1"/>
    <col min="3589" max="3589" width="13.42578125" customWidth="1"/>
    <col min="3590" max="3591" width="14" customWidth="1"/>
    <col min="3592" max="3592" width="12.7109375" customWidth="1"/>
    <col min="3593" max="3593" width="14.28515625" customWidth="1"/>
    <col min="3595" max="3595" width="12.7109375" bestFit="1" customWidth="1"/>
    <col min="3596" max="3596" width="13.85546875" customWidth="1"/>
    <col min="3598" max="3598" width="12.7109375" bestFit="1" customWidth="1"/>
    <col min="3845" max="3845" width="13.42578125" customWidth="1"/>
    <col min="3846" max="3847" width="14" customWidth="1"/>
    <col min="3848" max="3848" width="12.7109375" customWidth="1"/>
    <col min="3849" max="3849" width="14.28515625" customWidth="1"/>
    <col min="3851" max="3851" width="12.7109375" bestFit="1" customWidth="1"/>
    <col min="3852" max="3852" width="13.85546875" customWidth="1"/>
    <col min="3854" max="3854" width="12.7109375" bestFit="1" customWidth="1"/>
    <col min="4101" max="4101" width="13.42578125" customWidth="1"/>
    <col min="4102" max="4103" width="14" customWidth="1"/>
    <col min="4104" max="4104" width="12.7109375" customWidth="1"/>
    <col min="4105" max="4105" width="14.28515625" customWidth="1"/>
    <col min="4107" max="4107" width="12.7109375" bestFit="1" customWidth="1"/>
    <col min="4108" max="4108" width="13.85546875" customWidth="1"/>
    <col min="4110" max="4110" width="12.7109375" bestFit="1" customWidth="1"/>
    <col min="4357" max="4357" width="13.42578125" customWidth="1"/>
    <col min="4358" max="4359" width="14" customWidth="1"/>
    <col min="4360" max="4360" width="12.7109375" customWidth="1"/>
    <col min="4361" max="4361" width="14.28515625" customWidth="1"/>
    <col min="4363" max="4363" width="12.7109375" bestFit="1" customWidth="1"/>
    <col min="4364" max="4364" width="13.85546875" customWidth="1"/>
    <col min="4366" max="4366" width="12.7109375" bestFit="1" customWidth="1"/>
    <col min="4613" max="4613" width="13.42578125" customWidth="1"/>
    <col min="4614" max="4615" width="14" customWidth="1"/>
    <col min="4616" max="4616" width="12.7109375" customWidth="1"/>
    <col min="4617" max="4617" width="14.28515625" customWidth="1"/>
    <col min="4619" max="4619" width="12.7109375" bestFit="1" customWidth="1"/>
    <col min="4620" max="4620" width="13.85546875" customWidth="1"/>
    <col min="4622" max="4622" width="12.7109375" bestFit="1" customWidth="1"/>
    <col min="4869" max="4869" width="13.42578125" customWidth="1"/>
    <col min="4870" max="4871" width="14" customWidth="1"/>
    <col min="4872" max="4872" width="12.7109375" customWidth="1"/>
    <col min="4873" max="4873" width="14.28515625" customWidth="1"/>
    <col min="4875" max="4875" width="12.7109375" bestFit="1" customWidth="1"/>
    <col min="4876" max="4876" width="13.85546875" customWidth="1"/>
    <col min="4878" max="4878" width="12.7109375" bestFit="1" customWidth="1"/>
    <col min="5125" max="5125" width="13.42578125" customWidth="1"/>
    <col min="5126" max="5127" width="14" customWidth="1"/>
    <col min="5128" max="5128" width="12.7109375" customWidth="1"/>
    <col min="5129" max="5129" width="14.28515625" customWidth="1"/>
    <col min="5131" max="5131" width="12.7109375" bestFit="1" customWidth="1"/>
    <col min="5132" max="5132" width="13.85546875" customWidth="1"/>
    <col min="5134" max="5134" width="12.7109375" bestFit="1" customWidth="1"/>
    <col min="5381" max="5381" width="13.42578125" customWidth="1"/>
    <col min="5382" max="5383" width="14" customWidth="1"/>
    <col min="5384" max="5384" width="12.7109375" customWidth="1"/>
    <col min="5385" max="5385" width="14.28515625" customWidth="1"/>
    <col min="5387" max="5387" width="12.7109375" bestFit="1" customWidth="1"/>
    <col min="5388" max="5388" width="13.85546875" customWidth="1"/>
    <col min="5390" max="5390" width="12.7109375" bestFit="1" customWidth="1"/>
    <col min="5637" max="5637" width="13.42578125" customWidth="1"/>
    <col min="5638" max="5639" width="14" customWidth="1"/>
    <col min="5640" max="5640" width="12.7109375" customWidth="1"/>
    <col min="5641" max="5641" width="14.28515625" customWidth="1"/>
    <col min="5643" max="5643" width="12.7109375" bestFit="1" customWidth="1"/>
    <col min="5644" max="5644" width="13.85546875" customWidth="1"/>
    <col min="5646" max="5646" width="12.7109375" bestFit="1" customWidth="1"/>
    <col min="5893" max="5893" width="13.42578125" customWidth="1"/>
    <col min="5894" max="5895" width="14" customWidth="1"/>
    <col min="5896" max="5896" width="12.7109375" customWidth="1"/>
    <col min="5897" max="5897" width="14.28515625" customWidth="1"/>
    <col min="5899" max="5899" width="12.7109375" bestFit="1" customWidth="1"/>
    <col min="5900" max="5900" width="13.85546875" customWidth="1"/>
    <col min="5902" max="5902" width="12.7109375" bestFit="1" customWidth="1"/>
    <col min="6149" max="6149" width="13.42578125" customWidth="1"/>
    <col min="6150" max="6151" width="14" customWidth="1"/>
    <col min="6152" max="6152" width="12.7109375" customWidth="1"/>
    <col min="6153" max="6153" width="14.28515625" customWidth="1"/>
    <col min="6155" max="6155" width="12.7109375" bestFit="1" customWidth="1"/>
    <col min="6156" max="6156" width="13.85546875" customWidth="1"/>
    <col min="6158" max="6158" width="12.7109375" bestFit="1" customWidth="1"/>
    <col min="6405" max="6405" width="13.42578125" customWidth="1"/>
    <col min="6406" max="6407" width="14" customWidth="1"/>
    <col min="6408" max="6408" width="12.7109375" customWidth="1"/>
    <col min="6409" max="6409" width="14.28515625" customWidth="1"/>
    <col min="6411" max="6411" width="12.7109375" bestFit="1" customWidth="1"/>
    <col min="6412" max="6412" width="13.85546875" customWidth="1"/>
    <col min="6414" max="6414" width="12.7109375" bestFit="1" customWidth="1"/>
    <col min="6661" max="6661" width="13.42578125" customWidth="1"/>
    <col min="6662" max="6663" width="14" customWidth="1"/>
    <col min="6664" max="6664" width="12.7109375" customWidth="1"/>
    <col min="6665" max="6665" width="14.28515625" customWidth="1"/>
    <col min="6667" max="6667" width="12.7109375" bestFit="1" customWidth="1"/>
    <col min="6668" max="6668" width="13.85546875" customWidth="1"/>
    <col min="6670" max="6670" width="12.7109375" bestFit="1" customWidth="1"/>
    <col min="6917" max="6917" width="13.42578125" customWidth="1"/>
    <col min="6918" max="6919" width="14" customWidth="1"/>
    <col min="6920" max="6920" width="12.7109375" customWidth="1"/>
    <col min="6921" max="6921" width="14.28515625" customWidth="1"/>
    <col min="6923" max="6923" width="12.7109375" bestFit="1" customWidth="1"/>
    <col min="6924" max="6924" width="13.85546875" customWidth="1"/>
    <col min="6926" max="6926" width="12.7109375" bestFit="1" customWidth="1"/>
    <col min="7173" max="7173" width="13.42578125" customWidth="1"/>
    <col min="7174" max="7175" width="14" customWidth="1"/>
    <col min="7176" max="7176" width="12.7109375" customWidth="1"/>
    <col min="7177" max="7177" width="14.28515625" customWidth="1"/>
    <col min="7179" max="7179" width="12.7109375" bestFit="1" customWidth="1"/>
    <col min="7180" max="7180" width="13.85546875" customWidth="1"/>
    <col min="7182" max="7182" width="12.7109375" bestFit="1" customWidth="1"/>
    <col min="7429" max="7429" width="13.42578125" customWidth="1"/>
    <col min="7430" max="7431" width="14" customWidth="1"/>
    <col min="7432" max="7432" width="12.7109375" customWidth="1"/>
    <col min="7433" max="7433" width="14.28515625" customWidth="1"/>
    <col min="7435" max="7435" width="12.7109375" bestFit="1" customWidth="1"/>
    <col min="7436" max="7436" width="13.85546875" customWidth="1"/>
    <col min="7438" max="7438" width="12.7109375" bestFit="1" customWidth="1"/>
    <col min="7685" max="7685" width="13.42578125" customWidth="1"/>
    <col min="7686" max="7687" width="14" customWidth="1"/>
    <col min="7688" max="7688" width="12.7109375" customWidth="1"/>
    <col min="7689" max="7689" width="14.28515625" customWidth="1"/>
    <col min="7691" max="7691" width="12.7109375" bestFit="1" customWidth="1"/>
    <col min="7692" max="7692" width="13.85546875" customWidth="1"/>
    <col min="7694" max="7694" width="12.7109375" bestFit="1" customWidth="1"/>
    <col min="7941" max="7941" width="13.42578125" customWidth="1"/>
    <col min="7942" max="7943" width="14" customWidth="1"/>
    <col min="7944" max="7944" width="12.7109375" customWidth="1"/>
    <col min="7945" max="7945" width="14.28515625" customWidth="1"/>
    <col min="7947" max="7947" width="12.7109375" bestFit="1" customWidth="1"/>
    <col min="7948" max="7948" width="13.85546875" customWidth="1"/>
    <col min="7950" max="7950" width="12.7109375" bestFit="1" customWidth="1"/>
    <col min="8197" max="8197" width="13.42578125" customWidth="1"/>
    <col min="8198" max="8199" width="14" customWidth="1"/>
    <col min="8200" max="8200" width="12.7109375" customWidth="1"/>
    <col min="8201" max="8201" width="14.28515625" customWidth="1"/>
    <col min="8203" max="8203" width="12.7109375" bestFit="1" customWidth="1"/>
    <col min="8204" max="8204" width="13.85546875" customWidth="1"/>
    <col min="8206" max="8206" width="12.7109375" bestFit="1" customWidth="1"/>
    <col min="8453" max="8453" width="13.42578125" customWidth="1"/>
    <col min="8454" max="8455" width="14" customWidth="1"/>
    <col min="8456" max="8456" width="12.7109375" customWidth="1"/>
    <col min="8457" max="8457" width="14.28515625" customWidth="1"/>
    <col min="8459" max="8459" width="12.7109375" bestFit="1" customWidth="1"/>
    <col min="8460" max="8460" width="13.85546875" customWidth="1"/>
    <col min="8462" max="8462" width="12.7109375" bestFit="1" customWidth="1"/>
    <col min="8709" max="8709" width="13.42578125" customWidth="1"/>
    <col min="8710" max="8711" width="14" customWidth="1"/>
    <col min="8712" max="8712" width="12.7109375" customWidth="1"/>
    <col min="8713" max="8713" width="14.28515625" customWidth="1"/>
    <col min="8715" max="8715" width="12.7109375" bestFit="1" customWidth="1"/>
    <col min="8716" max="8716" width="13.85546875" customWidth="1"/>
    <col min="8718" max="8718" width="12.7109375" bestFit="1" customWidth="1"/>
    <col min="8965" max="8965" width="13.42578125" customWidth="1"/>
    <col min="8966" max="8967" width="14" customWidth="1"/>
    <col min="8968" max="8968" width="12.7109375" customWidth="1"/>
    <col min="8969" max="8969" width="14.28515625" customWidth="1"/>
    <col min="8971" max="8971" width="12.7109375" bestFit="1" customWidth="1"/>
    <col min="8972" max="8972" width="13.85546875" customWidth="1"/>
    <col min="8974" max="8974" width="12.7109375" bestFit="1" customWidth="1"/>
    <col min="9221" max="9221" width="13.42578125" customWidth="1"/>
    <col min="9222" max="9223" width="14" customWidth="1"/>
    <col min="9224" max="9224" width="12.7109375" customWidth="1"/>
    <col min="9225" max="9225" width="14.28515625" customWidth="1"/>
    <col min="9227" max="9227" width="12.7109375" bestFit="1" customWidth="1"/>
    <col min="9228" max="9228" width="13.85546875" customWidth="1"/>
    <col min="9230" max="9230" width="12.7109375" bestFit="1" customWidth="1"/>
    <col min="9477" max="9477" width="13.42578125" customWidth="1"/>
    <col min="9478" max="9479" width="14" customWidth="1"/>
    <col min="9480" max="9480" width="12.7109375" customWidth="1"/>
    <col min="9481" max="9481" width="14.28515625" customWidth="1"/>
    <col min="9483" max="9483" width="12.7109375" bestFit="1" customWidth="1"/>
    <col min="9484" max="9484" width="13.85546875" customWidth="1"/>
    <col min="9486" max="9486" width="12.7109375" bestFit="1" customWidth="1"/>
    <col min="9733" max="9733" width="13.42578125" customWidth="1"/>
    <col min="9734" max="9735" width="14" customWidth="1"/>
    <col min="9736" max="9736" width="12.7109375" customWidth="1"/>
    <col min="9737" max="9737" width="14.28515625" customWidth="1"/>
    <col min="9739" max="9739" width="12.7109375" bestFit="1" customWidth="1"/>
    <col min="9740" max="9740" width="13.85546875" customWidth="1"/>
    <col min="9742" max="9742" width="12.7109375" bestFit="1" customWidth="1"/>
    <col min="9989" max="9989" width="13.42578125" customWidth="1"/>
    <col min="9990" max="9991" width="14" customWidth="1"/>
    <col min="9992" max="9992" width="12.7109375" customWidth="1"/>
    <col min="9993" max="9993" width="14.28515625" customWidth="1"/>
    <col min="9995" max="9995" width="12.7109375" bestFit="1" customWidth="1"/>
    <col min="9996" max="9996" width="13.85546875" customWidth="1"/>
    <col min="9998" max="9998" width="12.7109375" bestFit="1" customWidth="1"/>
    <col min="10245" max="10245" width="13.42578125" customWidth="1"/>
    <col min="10246" max="10247" width="14" customWidth="1"/>
    <col min="10248" max="10248" width="12.7109375" customWidth="1"/>
    <col min="10249" max="10249" width="14.28515625" customWidth="1"/>
    <col min="10251" max="10251" width="12.7109375" bestFit="1" customWidth="1"/>
    <col min="10252" max="10252" width="13.85546875" customWidth="1"/>
    <col min="10254" max="10254" width="12.7109375" bestFit="1" customWidth="1"/>
    <col min="10501" max="10501" width="13.42578125" customWidth="1"/>
    <col min="10502" max="10503" width="14" customWidth="1"/>
    <col min="10504" max="10504" width="12.7109375" customWidth="1"/>
    <col min="10505" max="10505" width="14.28515625" customWidth="1"/>
    <col min="10507" max="10507" width="12.7109375" bestFit="1" customWidth="1"/>
    <col min="10508" max="10508" width="13.85546875" customWidth="1"/>
    <col min="10510" max="10510" width="12.7109375" bestFit="1" customWidth="1"/>
    <col min="10757" max="10757" width="13.42578125" customWidth="1"/>
    <col min="10758" max="10759" width="14" customWidth="1"/>
    <col min="10760" max="10760" width="12.7109375" customWidth="1"/>
    <col min="10761" max="10761" width="14.28515625" customWidth="1"/>
    <col min="10763" max="10763" width="12.7109375" bestFit="1" customWidth="1"/>
    <col min="10764" max="10764" width="13.85546875" customWidth="1"/>
    <col min="10766" max="10766" width="12.7109375" bestFit="1" customWidth="1"/>
    <col min="11013" max="11013" width="13.42578125" customWidth="1"/>
    <col min="11014" max="11015" width="14" customWidth="1"/>
    <col min="11016" max="11016" width="12.7109375" customWidth="1"/>
    <col min="11017" max="11017" width="14.28515625" customWidth="1"/>
    <col min="11019" max="11019" width="12.7109375" bestFit="1" customWidth="1"/>
    <col min="11020" max="11020" width="13.85546875" customWidth="1"/>
    <col min="11022" max="11022" width="12.7109375" bestFit="1" customWidth="1"/>
    <col min="11269" max="11269" width="13.42578125" customWidth="1"/>
    <col min="11270" max="11271" width="14" customWidth="1"/>
    <col min="11272" max="11272" width="12.7109375" customWidth="1"/>
    <col min="11273" max="11273" width="14.28515625" customWidth="1"/>
    <col min="11275" max="11275" width="12.7109375" bestFit="1" customWidth="1"/>
    <col min="11276" max="11276" width="13.85546875" customWidth="1"/>
    <col min="11278" max="11278" width="12.7109375" bestFit="1" customWidth="1"/>
    <col min="11525" max="11525" width="13.42578125" customWidth="1"/>
    <col min="11526" max="11527" width="14" customWidth="1"/>
    <col min="11528" max="11528" width="12.7109375" customWidth="1"/>
    <col min="11529" max="11529" width="14.28515625" customWidth="1"/>
    <col min="11531" max="11531" width="12.7109375" bestFit="1" customWidth="1"/>
    <col min="11532" max="11532" width="13.85546875" customWidth="1"/>
    <col min="11534" max="11534" width="12.7109375" bestFit="1" customWidth="1"/>
    <col min="11781" max="11781" width="13.42578125" customWidth="1"/>
    <col min="11782" max="11783" width="14" customWidth="1"/>
    <col min="11784" max="11784" width="12.7109375" customWidth="1"/>
    <col min="11785" max="11785" width="14.28515625" customWidth="1"/>
    <col min="11787" max="11787" width="12.7109375" bestFit="1" customWidth="1"/>
    <col min="11788" max="11788" width="13.85546875" customWidth="1"/>
    <col min="11790" max="11790" width="12.7109375" bestFit="1" customWidth="1"/>
    <col min="12037" max="12037" width="13.42578125" customWidth="1"/>
    <col min="12038" max="12039" width="14" customWidth="1"/>
    <col min="12040" max="12040" width="12.7109375" customWidth="1"/>
    <col min="12041" max="12041" width="14.28515625" customWidth="1"/>
    <col min="12043" max="12043" width="12.7109375" bestFit="1" customWidth="1"/>
    <col min="12044" max="12044" width="13.85546875" customWidth="1"/>
    <col min="12046" max="12046" width="12.7109375" bestFit="1" customWidth="1"/>
    <col min="12293" max="12293" width="13.42578125" customWidth="1"/>
    <col min="12294" max="12295" width="14" customWidth="1"/>
    <col min="12296" max="12296" width="12.7109375" customWidth="1"/>
    <col min="12297" max="12297" width="14.28515625" customWidth="1"/>
    <col min="12299" max="12299" width="12.7109375" bestFit="1" customWidth="1"/>
    <col min="12300" max="12300" width="13.85546875" customWidth="1"/>
    <col min="12302" max="12302" width="12.7109375" bestFit="1" customWidth="1"/>
    <col min="12549" max="12549" width="13.42578125" customWidth="1"/>
    <col min="12550" max="12551" width="14" customWidth="1"/>
    <col min="12552" max="12552" width="12.7109375" customWidth="1"/>
    <col min="12553" max="12553" width="14.28515625" customWidth="1"/>
    <col min="12555" max="12555" width="12.7109375" bestFit="1" customWidth="1"/>
    <col min="12556" max="12556" width="13.85546875" customWidth="1"/>
    <col min="12558" max="12558" width="12.7109375" bestFit="1" customWidth="1"/>
    <col min="12805" max="12805" width="13.42578125" customWidth="1"/>
    <col min="12806" max="12807" width="14" customWidth="1"/>
    <col min="12808" max="12808" width="12.7109375" customWidth="1"/>
    <col min="12809" max="12809" width="14.28515625" customWidth="1"/>
    <col min="12811" max="12811" width="12.7109375" bestFit="1" customWidth="1"/>
    <col min="12812" max="12812" width="13.85546875" customWidth="1"/>
    <col min="12814" max="12814" width="12.7109375" bestFit="1" customWidth="1"/>
    <col min="13061" max="13061" width="13.42578125" customWidth="1"/>
    <col min="13062" max="13063" width="14" customWidth="1"/>
    <col min="13064" max="13064" width="12.7109375" customWidth="1"/>
    <col min="13065" max="13065" width="14.28515625" customWidth="1"/>
    <col min="13067" max="13067" width="12.7109375" bestFit="1" customWidth="1"/>
    <col min="13068" max="13068" width="13.85546875" customWidth="1"/>
    <col min="13070" max="13070" width="12.7109375" bestFit="1" customWidth="1"/>
    <col min="13317" max="13317" width="13.42578125" customWidth="1"/>
    <col min="13318" max="13319" width="14" customWidth="1"/>
    <col min="13320" max="13320" width="12.7109375" customWidth="1"/>
    <col min="13321" max="13321" width="14.28515625" customWidth="1"/>
    <col min="13323" max="13323" width="12.7109375" bestFit="1" customWidth="1"/>
    <col min="13324" max="13324" width="13.85546875" customWidth="1"/>
    <col min="13326" max="13326" width="12.7109375" bestFit="1" customWidth="1"/>
    <col min="13573" max="13573" width="13.42578125" customWidth="1"/>
    <col min="13574" max="13575" width="14" customWidth="1"/>
    <col min="13576" max="13576" width="12.7109375" customWidth="1"/>
    <col min="13577" max="13577" width="14.28515625" customWidth="1"/>
    <col min="13579" max="13579" width="12.7109375" bestFit="1" customWidth="1"/>
    <col min="13580" max="13580" width="13.85546875" customWidth="1"/>
    <col min="13582" max="13582" width="12.7109375" bestFit="1" customWidth="1"/>
    <col min="13829" max="13829" width="13.42578125" customWidth="1"/>
    <col min="13830" max="13831" width="14" customWidth="1"/>
    <col min="13832" max="13832" width="12.7109375" customWidth="1"/>
    <col min="13833" max="13833" width="14.28515625" customWidth="1"/>
    <col min="13835" max="13835" width="12.7109375" bestFit="1" customWidth="1"/>
    <col min="13836" max="13836" width="13.85546875" customWidth="1"/>
    <col min="13838" max="13838" width="12.7109375" bestFit="1" customWidth="1"/>
    <col min="14085" max="14085" width="13.42578125" customWidth="1"/>
    <col min="14086" max="14087" width="14" customWidth="1"/>
    <col min="14088" max="14088" width="12.7109375" customWidth="1"/>
    <col min="14089" max="14089" width="14.28515625" customWidth="1"/>
    <col min="14091" max="14091" width="12.7109375" bestFit="1" customWidth="1"/>
    <col min="14092" max="14092" width="13.85546875" customWidth="1"/>
    <col min="14094" max="14094" width="12.7109375" bestFit="1" customWidth="1"/>
    <col min="14341" max="14341" width="13.42578125" customWidth="1"/>
    <col min="14342" max="14343" width="14" customWidth="1"/>
    <col min="14344" max="14344" width="12.7109375" customWidth="1"/>
    <col min="14345" max="14345" width="14.28515625" customWidth="1"/>
    <col min="14347" max="14347" width="12.7109375" bestFit="1" customWidth="1"/>
    <col min="14348" max="14348" width="13.85546875" customWidth="1"/>
    <col min="14350" max="14350" width="12.7109375" bestFit="1" customWidth="1"/>
    <col min="14597" max="14597" width="13.42578125" customWidth="1"/>
    <col min="14598" max="14599" width="14" customWidth="1"/>
    <col min="14600" max="14600" width="12.7109375" customWidth="1"/>
    <col min="14601" max="14601" width="14.28515625" customWidth="1"/>
    <col min="14603" max="14603" width="12.7109375" bestFit="1" customWidth="1"/>
    <col min="14604" max="14604" width="13.85546875" customWidth="1"/>
    <col min="14606" max="14606" width="12.7109375" bestFit="1" customWidth="1"/>
    <col min="14853" max="14853" width="13.42578125" customWidth="1"/>
    <col min="14854" max="14855" width="14" customWidth="1"/>
    <col min="14856" max="14856" width="12.7109375" customWidth="1"/>
    <col min="14857" max="14857" width="14.28515625" customWidth="1"/>
    <col min="14859" max="14859" width="12.7109375" bestFit="1" customWidth="1"/>
    <col min="14860" max="14860" width="13.85546875" customWidth="1"/>
    <col min="14862" max="14862" width="12.7109375" bestFit="1" customWidth="1"/>
    <col min="15109" max="15109" width="13.42578125" customWidth="1"/>
    <col min="15110" max="15111" width="14" customWidth="1"/>
    <col min="15112" max="15112" width="12.7109375" customWidth="1"/>
    <col min="15113" max="15113" width="14.28515625" customWidth="1"/>
    <col min="15115" max="15115" width="12.7109375" bestFit="1" customWidth="1"/>
    <col min="15116" max="15116" width="13.85546875" customWidth="1"/>
    <col min="15118" max="15118" width="12.7109375" bestFit="1" customWidth="1"/>
    <col min="15365" max="15365" width="13.42578125" customWidth="1"/>
    <col min="15366" max="15367" width="14" customWidth="1"/>
    <col min="15368" max="15368" width="12.7109375" customWidth="1"/>
    <col min="15369" max="15369" width="14.28515625" customWidth="1"/>
    <col min="15371" max="15371" width="12.7109375" bestFit="1" customWidth="1"/>
    <col min="15372" max="15372" width="13.85546875" customWidth="1"/>
    <col min="15374" max="15374" width="12.7109375" bestFit="1" customWidth="1"/>
    <col min="15621" max="15621" width="13.42578125" customWidth="1"/>
    <col min="15622" max="15623" width="14" customWidth="1"/>
    <col min="15624" max="15624" width="12.7109375" customWidth="1"/>
    <col min="15625" max="15625" width="14.28515625" customWidth="1"/>
    <col min="15627" max="15627" width="12.7109375" bestFit="1" customWidth="1"/>
    <col min="15628" max="15628" width="13.85546875" customWidth="1"/>
    <col min="15630" max="15630" width="12.7109375" bestFit="1" customWidth="1"/>
    <col min="15877" max="15877" width="13.42578125" customWidth="1"/>
    <col min="15878" max="15879" width="14" customWidth="1"/>
    <col min="15880" max="15880" width="12.7109375" customWidth="1"/>
    <col min="15881" max="15881" width="14.28515625" customWidth="1"/>
    <col min="15883" max="15883" width="12.7109375" bestFit="1" customWidth="1"/>
    <col min="15884" max="15884" width="13.85546875" customWidth="1"/>
    <col min="15886" max="15886" width="12.7109375" bestFit="1" customWidth="1"/>
    <col min="16133" max="16133" width="13.42578125" customWidth="1"/>
    <col min="16134" max="16135" width="14" customWidth="1"/>
    <col min="16136" max="16136" width="12.7109375" customWidth="1"/>
    <col min="16137" max="16137" width="14.28515625" customWidth="1"/>
    <col min="16139" max="16139" width="12.7109375" bestFit="1" customWidth="1"/>
    <col min="16140" max="16140" width="13.85546875" customWidth="1"/>
    <col min="16142" max="16142" width="12.7109375" bestFit="1" customWidth="1"/>
  </cols>
  <sheetData>
    <row r="1" spans="1:24">
      <c r="A1" t="s">
        <v>20</v>
      </c>
      <c r="B1" t="s">
        <v>21</v>
      </c>
      <c r="C1" t="s">
        <v>688</v>
      </c>
      <c r="D1" t="s">
        <v>750</v>
      </c>
      <c r="E1" s="9" t="s">
        <v>751</v>
      </c>
      <c r="F1" s="9" t="s">
        <v>752</v>
      </c>
      <c r="G1" s="9" t="s">
        <v>753</v>
      </c>
      <c r="H1" s="20" t="s">
        <v>754</v>
      </c>
      <c r="I1" s="20" t="s">
        <v>755</v>
      </c>
      <c r="J1" s="9" t="s">
        <v>756</v>
      </c>
      <c r="K1" s="9" t="s">
        <v>29</v>
      </c>
      <c r="L1" s="9" t="s">
        <v>757</v>
      </c>
      <c r="M1" s="9" t="s">
        <v>758</v>
      </c>
      <c r="N1" s="9" t="s">
        <v>759</v>
      </c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idden="1">
      <c r="A2">
        <v>1</v>
      </c>
      <c r="B2" t="s">
        <v>760</v>
      </c>
      <c r="C2" t="s">
        <v>761</v>
      </c>
      <c r="D2">
        <v>2021</v>
      </c>
      <c r="E2" s="9">
        <v>218439310</v>
      </c>
      <c r="F2" s="9">
        <v>218439310</v>
      </c>
      <c r="G2" s="9">
        <v>230342188</v>
      </c>
      <c r="H2" s="9">
        <v>11902878</v>
      </c>
      <c r="I2" s="9">
        <f>G2-H2</f>
        <v>218439310</v>
      </c>
      <c r="J2" s="9">
        <v>105.44905493429731</v>
      </c>
      <c r="K2" s="9">
        <f>F2-G2</f>
        <v>-11902878</v>
      </c>
      <c r="L2" s="9">
        <v>0</v>
      </c>
      <c r="M2" s="9">
        <v>0</v>
      </c>
      <c r="N2" s="9">
        <v>19166723</v>
      </c>
    </row>
    <row r="3" spans="1:24" hidden="1">
      <c r="A3">
        <v>2</v>
      </c>
      <c r="B3" t="s">
        <v>762</v>
      </c>
      <c r="C3" t="s">
        <v>763</v>
      </c>
      <c r="D3">
        <v>2021</v>
      </c>
      <c r="E3" s="9">
        <v>7318227555</v>
      </c>
      <c r="F3" s="9">
        <v>7318227555</v>
      </c>
      <c r="G3" s="9">
        <f>7894830663-576603108</f>
        <v>7318227555</v>
      </c>
      <c r="H3" s="9">
        <v>0</v>
      </c>
      <c r="I3" s="9">
        <f t="shared" ref="I3:I15" si="0">G3-H3</f>
        <v>7318227555</v>
      </c>
      <c r="J3" s="9">
        <v>107.87899943895637</v>
      </c>
      <c r="K3" s="9">
        <f t="shared" ref="K3:K15" si="1">F3-G3</f>
        <v>0</v>
      </c>
      <c r="L3" s="9">
        <v>0</v>
      </c>
      <c r="M3" s="9">
        <v>0</v>
      </c>
      <c r="N3" s="9">
        <v>609852299</v>
      </c>
    </row>
    <row r="4" spans="1:24" hidden="1">
      <c r="A4">
        <v>3</v>
      </c>
      <c r="B4" t="s">
        <v>764</v>
      </c>
      <c r="C4" t="s">
        <v>765</v>
      </c>
      <c r="D4">
        <v>2021</v>
      </c>
      <c r="E4" s="9">
        <v>3975813089</v>
      </c>
      <c r="F4" s="9">
        <v>6237416187</v>
      </c>
      <c r="G4" s="9">
        <f>6550193059-237500001-237499989</f>
        <v>6075193069</v>
      </c>
      <c r="H4" s="9">
        <v>0</v>
      </c>
      <c r="I4" s="9">
        <f t="shared" si="0"/>
        <v>6075193069</v>
      </c>
      <c r="J4" s="9">
        <v>105.01452624969757</v>
      </c>
      <c r="K4" s="9">
        <f t="shared" si="1"/>
        <v>162223118</v>
      </c>
      <c r="L4" s="9">
        <v>2261603098</v>
      </c>
      <c r="M4" s="9">
        <v>0</v>
      </c>
      <c r="N4" s="9">
        <v>2491076631</v>
      </c>
    </row>
    <row r="5" spans="1:24" hidden="1">
      <c r="A5">
        <v>4</v>
      </c>
      <c r="B5" t="s">
        <v>766</v>
      </c>
      <c r="C5" t="s">
        <v>767</v>
      </c>
      <c r="D5">
        <v>2021</v>
      </c>
      <c r="E5" s="9">
        <v>7240985</v>
      </c>
      <c r="F5" s="9">
        <v>7240985</v>
      </c>
      <c r="G5" s="9">
        <v>8290226</v>
      </c>
      <c r="H5" s="9">
        <v>1049241</v>
      </c>
      <c r="I5" s="9">
        <f t="shared" si="0"/>
        <v>7240985</v>
      </c>
      <c r="J5" s="9">
        <v>114.49030760317829</v>
      </c>
      <c r="K5" s="9">
        <f t="shared" si="1"/>
        <v>-1049241</v>
      </c>
      <c r="L5" s="9">
        <v>0</v>
      </c>
      <c r="M5" s="9">
        <v>0</v>
      </c>
      <c r="N5" s="9">
        <v>674716</v>
      </c>
    </row>
    <row r="6" spans="1:24" hidden="1">
      <c r="A6">
        <v>5</v>
      </c>
      <c r="B6" t="s">
        <v>768</v>
      </c>
      <c r="C6" t="s">
        <v>769</v>
      </c>
      <c r="D6">
        <v>2021</v>
      </c>
      <c r="E6" s="9">
        <v>36050000</v>
      </c>
      <c r="F6" s="9">
        <v>36050000</v>
      </c>
      <c r="G6" s="9">
        <v>49555279</v>
      </c>
      <c r="H6" s="9">
        <v>13505279</v>
      </c>
      <c r="I6" s="9">
        <f t="shared" si="0"/>
        <v>36050000</v>
      </c>
      <c r="J6" s="9">
        <v>137.46263245492372</v>
      </c>
      <c r="K6" s="9">
        <f t="shared" si="1"/>
        <v>-13505279</v>
      </c>
      <c r="L6" s="9">
        <v>0</v>
      </c>
      <c r="M6" s="9">
        <v>0</v>
      </c>
      <c r="N6" s="9">
        <v>4317099</v>
      </c>
    </row>
    <row r="7" spans="1:24">
      <c r="A7">
        <v>6</v>
      </c>
      <c r="B7" t="s">
        <v>770</v>
      </c>
      <c r="C7" t="s">
        <v>771</v>
      </c>
      <c r="D7">
        <v>2021</v>
      </c>
      <c r="E7" s="9">
        <v>721547795</v>
      </c>
      <c r="F7" s="9">
        <v>1655982473</v>
      </c>
      <c r="G7" s="9">
        <v>1655982473</v>
      </c>
      <c r="H7" s="9">
        <v>0</v>
      </c>
      <c r="I7" s="9">
        <f t="shared" si="0"/>
        <v>1655982473</v>
      </c>
      <c r="J7" s="9">
        <v>100</v>
      </c>
      <c r="K7" s="9">
        <f t="shared" si="1"/>
        <v>0</v>
      </c>
      <c r="L7" s="9">
        <v>934434678</v>
      </c>
      <c r="M7" s="9">
        <v>0</v>
      </c>
      <c r="N7" s="9">
        <v>0</v>
      </c>
    </row>
    <row r="8" spans="1:24">
      <c r="A8">
        <v>7</v>
      </c>
      <c r="B8" t="s">
        <v>772</v>
      </c>
      <c r="C8" t="s">
        <v>773</v>
      </c>
      <c r="D8">
        <v>2021</v>
      </c>
      <c r="E8" s="9">
        <v>308919121</v>
      </c>
      <c r="F8" s="9">
        <v>310225288</v>
      </c>
      <c r="G8" s="9">
        <v>310225288</v>
      </c>
      <c r="H8" s="9">
        <v>0</v>
      </c>
      <c r="I8" s="9">
        <f t="shared" si="0"/>
        <v>310225288</v>
      </c>
      <c r="J8" s="9">
        <v>100</v>
      </c>
      <c r="K8" s="9">
        <f t="shared" si="1"/>
        <v>0</v>
      </c>
      <c r="L8" s="9">
        <v>1306167</v>
      </c>
      <c r="M8" s="9">
        <v>0</v>
      </c>
      <c r="N8" s="9">
        <v>0</v>
      </c>
    </row>
    <row r="9" spans="1:24">
      <c r="A9">
        <v>8</v>
      </c>
      <c r="B9" t="s">
        <v>774</v>
      </c>
      <c r="C9" t="s">
        <v>775</v>
      </c>
      <c r="D9">
        <v>2021</v>
      </c>
      <c r="E9" s="9">
        <v>18916925</v>
      </c>
      <c r="F9" s="9">
        <v>18916925</v>
      </c>
      <c r="G9" s="9">
        <v>10848511</v>
      </c>
      <c r="H9" s="9">
        <v>0</v>
      </c>
      <c r="I9" s="9">
        <f t="shared" si="0"/>
        <v>10848511</v>
      </c>
      <c r="J9" s="9">
        <v>57.348173659302454</v>
      </c>
      <c r="K9" s="9">
        <f t="shared" si="1"/>
        <v>8068414</v>
      </c>
      <c r="L9" s="9">
        <v>0</v>
      </c>
      <c r="M9" s="9">
        <v>0</v>
      </c>
      <c r="N9" s="9">
        <v>999050</v>
      </c>
    </row>
    <row r="10" spans="1:24" hidden="1">
      <c r="A10">
        <v>9</v>
      </c>
      <c r="B10" t="s">
        <v>776</v>
      </c>
      <c r="C10" t="s">
        <v>777</v>
      </c>
      <c r="D10">
        <v>2021</v>
      </c>
      <c r="E10" s="9">
        <v>1928324822</v>
      </c>
      <c r="F10" s="9">
        <v>1226449930</v>
      </c>
      <c r="G10" s="9">
        <v>1226449930</v>
      </c>
      <c r="H10" s="9">
        <v>0</v>
      </c>
      <c r="I10" s="9">
        <f t="shared" si="0"/>
        <v>1226449930</v>
      </c>
      <c r="J10" s="9">
        <v>100</v>
      </c>
      <c r="K10" s="9">
        <f t="shared" si="1"/>
        <v>0</v>
      </c>
      <c r="L10" s="9">
        <v>0</v>
      </c>
      <c r="M10" s="9">
        <v>701874892</v>
      </c>
      <c r="N10" s="9">
        <v>0</v>
      </c>
    </row>
    <row r="11" spans="1:24" hidden="1">
      <c r="A11">
        <v>12</v>
      </c>
      <c r="B11" t="s">
        <v>778</v>
      </c>
      <c r="C11" s="34" t="s">
        <v>779</v>
      </c>
      <c r="D11">
        <v>2021</v>
      </c>
      <c r="E11" s="9">
        <v>0</v>
      </c>
      <c r="F11" s="9">
        <v>25000000</v>
      </c>
      <c r="G11" s="9">
        <v>24750000</v>
      </c>
      <c r="H11" s="9">
        <v>0</v>
      </c>
      <c r="I11" s="9">
        <f t="shared" si="0"/>
        <v>24750000</v>
      </c>
      <c r="J11" s="9">
        <v>99</v>
      </c>
      <c r="K11" s="9">
        <f t="shared" si="1"/>
        <v>250000</v>
      </c>
      <c r="L11" s="9">
        <v>25000000</v>
      </c>
      <c r="M11" s="9">
        <v>0</v>
      </c>
      <c r="N11" s="9">
        <v>0</v>
      </c>
    </row>
    <row r="12" spans="1:24" hidden="1">
      <c r="A12">
        <v>13</v>
      </c>
      <c r="B12" t="s">
        <v>780</v>
      </c>
      <c r="C12" s="34" t="s">
        <v>781</v>
      </c>
      <c r="D12">
        <v>2021</v>
      </c>
      <c r="E12" s="9">
        <v>0</v>
      </c>
      <c r="F12" s="9">
        <v>50000000</v>
      </c>
      <c r="G12" s="9">
        <v>49500000</v>
      </c>
      <c r="H12" s="9">
        <v>0</v>
      </c>
      <c r="I12" s="9">
        <f t="shared" si="0"/>
        <v>49500000</v>
      </c>
      <c r="J12" s="9">
        <v>99</v>
      </c>
      <c r="K12" s="9">
        <f t="shared" si="1"/>
        <v>500000</v>
      </c>
      <c r="L12" s="9">
        <v>50000000</v>
      </c>
      <c r="M12" s="9">
        <v>0</v>
      </c>
      <c r="N12" s="9">
        <v>0</v>
      </c>
    </row>
    <row r="13" spans="1:24" hidden="1">
      <c r="A13">
        <v>14</v>
      </c>
      <c r="B13" t="s">
        <v>782</v>
      </c>
      <c r="C13" t="s">
        <v>783</v>
      </c>
      <c r="D13">
        <v>2021</v>
      </c>
      <c r="E13" s="9">
        <v>0</v>
      </c>
      <c r="F13" s="9">
        <v>1500000000</v>
      </c>
      <c r="G13" s="9">
        <v>1500000000</v>
      </c>
      <c r="H13" s="9">
        <v>0</v>
      </c>
      <c r="I13" s="9">
        <f t="shared" si="0"/>
        <v>1500000000</v>
      </c>
      <c r="J13" s="9">
        <v>100</v>
      </c>
      <c r="K13" s="9">
        <f t="shared" si="1"/>
        <v>0</v>
      </c>
      <c r="L13" s="9">
        <v>1500000000</v>
      </c>
      <c r="M13" s="9">
        <v>0</v>
      </c>
      <c r="N13" s="9">
        <v>0</v>
      </c>
    </row>
    <row r="14" spans="1:24" hidden="1">
      <c r="A14">
        <v>10</v>
      </c>
      <c r="B14" t="s">
        <v>784</v>
      </c>
      <c r="C14" t="s">
        <v>785</v>
      </c>
      <c r="D14">
        <v>2021</v>
      </c>
      <c r="E14" s="9">
        <v>0</v>
      </c>
      <c r="F14" s="9">
        <v>5025085835</v>
      </c>
      <c r="G14" s="9">
        <v>5025085835</v>
      </c>
      <c r="H14" s="9">
        <v>0</v>
      </c>
      <c r="I14" s="9">
        <f t="shared" si="0"/>
        <v>5025085835</v>
      </c>
      <c r="J14" s="9">
        <v>100</v>
      </c>
      <c r="K14" s="9">
        <f t="shared" si="1"/>
        <v>0</v>
      </c>
      <c r="L14" s="9">
        <v>5025085835</v>
      </c>
      <c r="M14" s="9">
        <v>0</v>
      </c>
      <c r="N14" s="9">
        <v>0</v>
      </c>
    </row>
    <row r="15" spans="1:24">
      <c r="A15">
        <v>11</v>
      </c>
      <c r="B15" t="s">
        <v>786</v>
      </c>
      <c r="C15" t="s">
        <v>785</v>
      </c>
      <c r="D15">
        <v>2021</v>
      </c>
      <c r="E15" s="9">
        <v>0</v>
      </c>
      <c r="F15" s="9">
        <v>1321777205</v>
      </c>
      <c r="G15" s="9">
        <v>1321777205</v>
      </c>
      <c r="H15" s="9">
        <v>0</v>
      </c>
      <c r="I15" s="9">
        <f t="shared" si="0"/>
        <v>1321777205</v>
      </c>
      <c r="J15" s="9">
        <v>100</v>
      </c>
      <c r="K15" s="9">
        <f t="shared" si="1"/>
        <v>0</v>
      </c>
      <c r="L15" s="9">
        <v>1321777205</v>
      </c>
      <c r="M15" s="9">
        <v>0</v>
      </c>
      <c r="N15" s="9">
        <v>0</v>
      </c>
    </row>
    <row r="17" spans="3:14">
      <c r="E17" s="25">
        <f>SUM(E2:E16)</f>
        <v>14533479602</v>
      </c>
      <c r="F17" s="25">
        <f t="shared" ref="F17:N17" si="2">SUM(F2:F16)</f>
        <v>24950811693</v>
      </c>
      <c r="G17" s="25">
        <f t="shared" si="2"/>
        <v>24806227559</v>
      </c>
      <c r="H17" s="25">
        <f t="shared" si="2"/>
        <v>26457398</v>
      </c>
      <c r="I17" s="25">
        <f t="shared" si="2"/>
        <v>24779770161</v>
      </c>
      <c r="J17" s="25">
        <f t="shared" si="2"/>
        <v>1425.6436943403555</v>
      </c>
      <c r="K17" s="25">
        <f t="shared" si="2"/>
        <v>144584134</v>
      </c>
      <c r="L17" s="25">
        <f t="shared" si="2"/>
        <v>11119206983</v>
      </c>
      <c r="M17" s="25">
        <f t="shared" si="2"/>
        <v>701874892</v>
      </c>
      <c r="N17" s="25">
        <f t="shared" si="2"/>
        <v>3126086518</v>
      </c>
    </row>
    <row r="19" spans="3:14">
      <c r="C19" s="35" t="s">
        <v>708</v>
      </c>
      <c r="F19" s="45">
        <f>SUBTOTAL(9,F7:F15)</f>
        <v>3306901891</v>
      </c>
      <c r="I19" s="45">
        <f>SUBTOTAL(9,I7:I15)</f>
        <v>3298833477</v>
      </c>
    </row>
  </sheetData>
  <autoFilter ref="A1:N15" xr:uid="{31A8C3D9-EFD9-4B2D-88F8-C8A12DB48C73}">
    <filterColumn colId="1">
      <filters>
        <filter val="0-2708-1102060060604"/>
        <filter val="0-2708-1102060070201"/>
        <filter val="0-2708-120502002"/>
        <filter val="4-2708-121002"/>
      </filters>
    </filterColumn>
  </autoFilter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3F7D-AE54-48AA-BEAC-4ACAC1E1F69F}">
  <sheetPr filterMode="1"/>
  <dimension ref="A1:AN126"/>
  <sheetViews>
    <sheetView workbookViewId="0">
      <pane xSplit="16" ySplit="1" topLeftCell="U123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1" max="5" width="9.7109375" customWidth="1"/>
    <col min="6" max="6" width="5.28515625" customWidth="1"/>
    <col min="7" max="9" width="1.28515625" customWidth="1"/>
    <col min="12" max="12" width="0" hidden="1" customWidth="1"/>
    <col min="14" max="15" width="1.85546875" customWidth="1"/>
    <col min="17" max="17" width="13.7109375" style="9" bestFit="1" customWidth="1"/>
    <col min="18" max="37" width="13.7109375" style="9" customWidth="1"/>
    <col min="38" max="39" width="13.7109375" customWidth="1"/>
    <col min="40" max="40" width="11.5703125" style="58"/>
    <col min="257" max="261" width="9.7109375" customWidth="1"/>
    <col min="262" max="262" width="5.28515625" customWidth="1"/>
    <col min="263" max="265" width="1.7109375" customWidth="1"/>
    <col min="268" max="268" width="0" hidden="1" customWidth="1"/>
    <col min="270" max="271" width="1.85546875" customWidth="1"/>
    <col min="273" max="273" width="13.7109375" bestFit="1" customWidth="1"/>
    <col min="274" max="295" width="13.7109375" customWidth="1"/>
    <col min="513" max="517" width="9.7109375" customWidth="1"/>
    <col min="518" max="518" width="5.28515625" customWidth="1"/>
    <col min="519" max="521" width="1.7109375" customWidth="1"/>
    <col min="524" max="524" width="0" hidden="1" customWidth="1"/>
    <col min="526" max="527" width="1.85546875" customWidth="1"/>
    <col min="529" max="529" width="13.7109375" bestFit="1" customWidth="1"/>
    <col min="530" max="551" width="13.7109375" customWidth="1"/>
    <col min="769" max="773" width="9.7109375" customWidth="1"/>
    <col min="774" max="774" width="5.28515625" customWidth="1"/>
    <col min="775" max="777" width="1.7109375" customWidth="1"/>
    <col min="780" max="780" width="0" hidden="1" customWidth="1"/>
    <col min="782" max="783" width="1.85546875" customWidth="1"/>
    <col min="785" max="785" width="13.7109375" bestFit="1" customWidth="1"/>
    <col min="786" max="807" width="13.7109375" customWidth="1"/>
    <col min="1025" max="1029" width="9.7109375" customWidth="1"/>
    <col min="1030" max="1030" width="5.28515625" customWidth="1"/>
    <col min="1031" max="1033" width="1.7109375" customWidth="1"/>
    <col min="1036" max="1036" width="0" hidden="1" customWidth="1"/>
    <col min="1038" max="1039" width="1.85546875" customWidth="1"/>
    <col min="1041" max="1041" width="13.7109375" bestFit="1" customWidth="1"/>
    <col min="1042" max="1063" width="13.7109375" customWidth="1"/>
    <col min="1281" max="1285" width="9.7109375" customWidth="1"/>
    <col min="1286" max="1286" width="5.28515625" customWidth="1"/>
    <col min="1287" max="1289" width="1.7109375" customWidth="1"/>
    <col min="1292" max="1292" width="0" hidden="1" customWidth="1"/>
    <col min="1294" max="1295" width="1.85546875" customWidth="1"/>
    <col min="1297" max="1297" width="13.7109375" bestFit="1" customWidth="1"/>
    <col min="1298" max="1319" width="13.7109375" customWidth="1"/>
    <col min="1537" max="1541" width="9.7109375" customWidth="1"/>
    <col min="1542" max="1542" width="5.28515625" customWidth="1"/>
    <col min="1543" max="1545" width="1.7109375" customWidth="1"/>
    <col min="1548" max="1548" width="0" hidden="1" customWidth="1"/>
    <col min="1550" max="1551" width="1.85546875" customWidth="1"/>
    <col min="1553" max="1553" width="13.7109375" bestFit="1" customWidth="1"/>
    <col min="1554" max="1575" width="13.7109375" customWidth="1"/>
    <col min="1793" max="1797" width="9.7109375" customWidth="1"/>
    <col min="1798" max="1798" width="5.28515625" customWidth="1"/>
    <col min="1799" max="1801" width="1.7109375" customWidth="1"/>
    <col min="1804" max="1804" width="0" hidden="1" customWidth="1"/>
    <col min="1806" max="1807" width="1.85546875" customWidth="1"/>
    <col min="1809" max="1809" width="13.7109375" bestFit="1" customWidth="1"/>
    <col min="1810" max="1831" width="13.7109375" customWidth="1"/>
    <col min="2049" max="2053" width="9.7109375" customWidth="1"/>
    <col min="2054" max="2054" width="5.28515625" customWidth="1"/>
    <col min="2055" max="2057" width="1.7109375" customWidth="1"/>
    <col min="2060" max="2060" width="0" hidden="1" customWidth="1"/>
    <col min="2062" max="2063" width="1.85546875" customWidth="1"/>
    <col min="2065" max="2065" width="13.7109375" bestFit="1" customWidth="1"/>
    <col min="2066" max="2087" width="13.7109375" customWidth="1"/>
    <col min="2305" max="2309" width="9.7109375" customWidth="1"/>
    <col min="2310" max="2310" width="5.28515625" customWidth="1"/>
    <col min="2311" max="2313" width="1.7109375" customWidth="1"/>
    <col min="2316" max="2316" width="0" hidden="1" customWidth="1"/>
    <col min="2318" max="2319" width="1.85546875" customWidth="1"/>
    <col min="2321" max="2321" width="13.7109375" bestFit="1" customWidth="1"/>
    <col min="2322" max="2343" width="13.7109375" customWidth="1"/>
    <col min="2561" max="2565" width="9.7109375" customWidth="1"/>
    <col min="2566" max="2566" width="5.28515625" customWidth="1"/>
    <col min="2567" max="2569" width="1.7109375" customWidth="1"/>
    <col min="2572" max="2572" width="0" hidden="1" customWidth="1"/>
    <col min="2574" max="2575" width="1.85546875" customWidth="1"/>
    <col min="2577" max="2577" width="13.7109375" bestFit="1" customWidth="1"/>
    <col min="2578" max="2599" width="13.7109375" customWidth="1"/>
    <col min="2817" max="2821" width="9.7109375" customWidth="1"/>
    <col min="2822" max="2822" width="5.28515625" customWidth="1"/>
    <col min="2823" max="2825" width="1.7109375" customWidth="1"/>
    <col min="2828" max="2828" width="0" hidden="1" customWidth="1"/>
    <col min="2830" max="2831" width="1.85546875" customWidth="1"/>
    <col min="2833" max="2833" width="13.7109375" bestFit="1" customWidth="1"/>
    <col min="2834" max="2855" width="13.7109375" customWidth="1"/>
    <col min="3073" max="3077" width="9.7109375" customWidth="1"/>
    <col min="3078" max="3078" width="5.28515625" customWidth="1"/>
    <col min="3079" max="3081" width="1.7109375" customWidth="1"/>
    <col min="3084" max="3084" width="0" hidden="1" customWidth="1"/>
    <col min="3086" max="3087" width="1.85546875" customWidth="1"/>
    <col min="3089" max="3089" width="13.7109375" bestFit="1" customWidth="1"/>
    <col min="3090" max="3111" width="13.7109375" customWidth="1"/>
    <col min="3329" max="3333" width="9.7109375" customWidth="1"/>
    <col min="3334" max="3334" width="5.28515625" customWidth="1"/>
    <col min="3335" max="3337" width="1.7109375" customWidth="1"/>
    <col min="3340" max="3340" width="0" hidden="1" customWidth="1"/>
    <col min="3342" max="3343" width="1.85546875" customWidth="1"/>
    <col min="3345" max="3345" width="13.7109375" bestFit="1" customWidth="1"/>
    <col min="3346" max="3367" width="13.7109375" customWidth="1"/>
    <col min="3585" max="3589" width="9.7109375" customWidth="1"/>
    <col min="3590" max="3590" width="5.28515625" customWidth="1"/>
    <col min="3591" max="3593" width="1.7109375" customWidth="1"/>
    <col min="3596" max="3596" width="0" hidden="1" customWidth="1"/>
    <col min="3598" max="3599" width="1.85546875" customWidth="1"/>
    <col min="3601" max="3601" width="13.7109375" bestFit="1" customWidth="1"/>
    <col min="3602" max="3623" width="13.7109375" customWidth="1"/>
    <col min="3841" max="3845" width="9.7109375" customWidth="1"/>
    <col min="3846" max="3846" width="5.28515625" customWidth="1"/>
    <col min="3847" max="3849" width="1.7109375" customWidth="1"/>
    <col min="3852" max="3852" width="0" hidden="1" customWidth="1"/>
    <col min="3854" max="3855" width="1.85546875" customWidth="1"/>
    <col min="3857" max="3857" width="13.7109375" bestFit="1" customWidth="1"/>
    <col min="3858" max="3879" width="13.7109375" customWidth="1"/>
    <col min="4097" max="4101" width="9.7109375" customWidth="1"/>
    <col min="4102" max="4102" width="5.28515625" customWidth="1"/>
    <col min="4103" max="4105" width="1.7109375" customWidth="1"/>
    <col min="4108" max="4108" width="0" hidden="1" customWidth="1"/>
    <col min="4110" max="4111" width="1.85546875" customWidth="1"/>
    <col min="4113" max="4113" width="13.7109375" bestFit="1" customWidth="1"/>
    <col min="4114" max="4135" width="13.7109375" customWidth="1"/>
    <col min="4353" max="4357" width="9.7109375" customWidth="1"/>
    <col min="4358" max="4358" width="5.28515625" customWidth="1"/>
    <col min="4359" max="4361" width="1.7109375" customWidth="1"/>
    <col min="4364" max="4364" width="0" hidden="1" customWidth="1"/>
    <col min="4366" max="4367" width="1.85546875" customWidth="1"/>
    <col min="4369" max="4369" width="13.7109375" bestFit="1" customWidth="1"/>
    <col min="4370" max="4391" width="13.7109375" customWidth="1"/>
    <col min="4609" max="4613" width="9.7109375" customWidth="1"/>
    <col min="4614" max="4614" width="5.28515625" customWidth="1"/>
    <col min="4615" max="4617" width="1.7109375" customWidth="1"/>
    <col min="4620" max="4620" width="0" hidden="1" customWidth="1"/>
    <col min="4622" max="4623" width="1.85546875" customWidth="1"/>
    <col min="4625" max="4625" width="13.7109375" bestFit="1" customWidth="1"/>
    <col min="4626" max="4647" width="13.7109375" customWidth="1"/>
    <col min="4865" max="4869" width="9.7109375" customWidth="1"/>
    <col min="4870" max="4870" width="5.28515625" customWidth="1"/>
    <col min="4871" max="4873" width="1.7109375" customWidth="1"/>
    <col min="4876" max="4876" width="0" hidden="1" customWidth="1"/>
    <col min="4878" max="4879" width="1.85546875" customWidth="1"/>
    <col min="4881" max="4881" width="13.7109375" bestFit="1" customWidth="1"/>
    <col min="4882" max="4903" width="13.7109375" customWidth="1"/>
    <col min="5121" max="5125" width="9.7109375" customWidth="1"/>
    <col min="5126" max="5126" width="5.28515625" customWidth="1"/>
    <col min="5127" max="5129" width="1.7109375" customWidth="1"/>
    <col min="5132" max="5132" width="0" hidden="1" customWidth="1"/>
    <col min="5134" max="5135" width="1.85546875" customWidth="1"/>
    <col min="5137" max="5137" width="13.7109375" bestFit="1" customWidth="1"/>
    <col min="5138" max="5159" width="13.7109375" customWidth="1"/>
    <col min="5377" max="5381" width="9.7109375" customWidth="1"/>
    <col min="5382" max="5382" width="5.28515625" customWidth="1"/>
    <col min="5383" max="5385" width="1.7109375" customWidth="1"/>
    <col min="5388" max="5388" width="0" hidden="1" customWidth="1"/>
    <col min="5390" max="5391" width="1.85546875" customWidth="1"/>
    <col min="5393" max="5393" width="13.7109375" bestFit="1" customWidth="1"/>
    <col min="5394" max="5415" width="13.7109375" customWidth="1"/>
    <col min="5633" max="5637" width="9.7109375" customWidth="1"/>
    <col min="5638" max="5638" width="5.28515625" customWidth="1"/>
    <col min="5639" max="5641" width="1.7109375" customWidth="1"/>
    <col min="5644" max="5644" width="0" hidden="1" customWidth="1"/>
    <col min="5646" max="5647" width="1.85546875" customWidth="1"/>
    <col min="5649" max="5649" width="13.7109375" bestFit="1" customWidth="1"/>
    <col min="5650" max="5671" width="13.7109375" customWidth="1"/>
    <col min="5889" max="5893" width="9.7109375" customWidth="1"/>
    <col min="5894" max="5894" width="5.28515625" customWidth="1"/>
    <col min="5895" max="5897" width="1.7109375" customWidth="1"/>
    <col min="5900" max="5900" width="0" hidden="1" customWidth="1"/>
    <col min="5902" max="5903" width="1.85546875" customWidth="1"/>
    <col min="5905" max="5905" width="13.7109375" bestFit="1" customWidth="1"/>
    <col min="5906" max="5927" width="13.7109375" customWidth="1"/>
    <col min="6145" max="6149" width="9.7109375" customWidth="1"/>
    <col min="6150" max="6150" width="5.28515625" customWidth="1"/>
    <col min="6151" max="6153" width="1.7109375" customWidth="1"/>
    <col min="6156" max="6156" width="0" hidden="1" customWidth="1"/>
    <col min="6158" max="6159" width="1.85546875" customWidth="1"/>
    <col min="6161" max="6161" width="13.7109375" bestFit="1" customWidth="1"/>
    <col min="6162" max="6183" width="13.7109375" customWidth="1"/>
    <col min="6401" max="6405" width="9.7109375" customWidth="1"/>
    <col min="6406" max="6406" width="5.28515625" customWidth="1"/>
    <col min="6407" max="6409" width="1.7109375" customWidth="1"/>
    <col min="6412" max="6412" width="0" hidden="1" customWidth="1"/>
    <col min="6414" max="6415" width="1.85546875" customWidth="1"/>
    <col min="6417" max="6417" width="13.7109375" bestFit="1" customWidth="1"/>
    <col min="6418" max="6439" width="13.7109375" customWidth="1"/>
    <col min="6657" max="6661" width="9.7109375" customWidth="1"/>
    <col min="6662" max="6662" width="5.28515625" customWidth="1"/>
    <col min="6663" max="6665" width="1.7109375" customWidth="1"/>
    <col min="6668" max="6668" width="0" hidden="1" customWidth="1"/>
    <col min="6670" max="6671" width="1.85546875" customWidth="1"/>
    <col min="6673" max="6673" width="13.7109375" bestFit="1" customWidth="1"/>
    <col min="6674" max="6695" width="13.7109375" customWidth="1"/>
    <col min="6913" max="6917" width="9.7109375" customWidth="1"/>
    <col min="6918" max="6918" width="5.28515625" customWidth="1"/>
    <col min="6919" max="6921" width="1.7109375" customWidth="1"/>
    <col min="6924" max="6924" width="0" hidden="1" customWidth="1"/>
    <col min="6926" max="6927" width="1.85546875" customWidth="1"/>
    <col min="6929" max="6929" width="13.7109375" bestFit="1" customWidth="1"/>
    <col min="6930" max="6951" width="13.7109375" customWidth="1"/>
    <col min="7169" max="7173" width="9.7109375" customWidth="1"/>
    <col min="7174" max="7174" width="5.28515625" customWidth="1"/>
    <col min="7175" max="7177" width="1.7109375" customWidth="1"/>
    <col min="7180" max="7180" width="0" hidden="1" customWidth="1"/>
    <col min="7182" max="7183" width="1.85546875" customWidth="1"/>
    <col min="7185" max="7185" width="13.7109375" bestFit="1" customWidth="1"/>
    <col min="7186" max="7207" width="13.7109375" customWidth="1"/>
    <col min="7425" max="7429" width="9.7109375" customWidth="1"/>
    <col min="7430" max="7430" width="5.28515625" customWidth="1"/>
    <col min="7431" max="7433" width="1.7109375" customWidth="1"/>
    <col min="7436" max="7436" width="0" hidden="1" customWidth="1"/>
    <col min="7438" max="7439" width="1.85546875" customWidth="1"/>
    <col min="7441" max="7441" width="13.7109375" bestFit="1" customWidth="1"/>
    <col min="7442" max="7463" width="13.7109375" customWidth="1"/>
    <col min="7681" max="7685" width="9.7109375" customWidth="1"/>
    <col min="7686" max="7686" width="5.28515625" customWidth="1"/>
    <col min="7687" max="7689" width="1.7109375" customWidth="1"/>
    <col min="7692" max="7692" width="0" hidden="1" customWidth="1"/>
    <col min="7694" max="7695" width="1.85546875" customWidth="1"/>
    <col min="7697" max="7697" width="13.7109375" bestFit="1" customWidth="1"/>
    <col min="7698" max="7719" width="13.7109375" customWidth="1"/>
    <col min="7937" max="7941" width="9.7109375" customWidth="1"/>
    <col min="7942" max="7942" width="5.28515625" customWidth="1"/>
    <col min="7943" max="7945" width="1.7109375" customWidth="1"/>
    <col min="7948" max="7948" width="0" hidden="1" customWidth="1"/>
    <col min="7950" max="7951" width="1.85546875" customWidth="1"/>
    <col min="7953" max="7953" width="13.7109375" bestFit="1" customWidth="1"/>
    <col min="7954" max="7975" width="13.7109375" customWidth="1"/>
    <col min="8193" max="8197" width="9.7109375" customWidth="1"/>
    <col min="8198" max="8198" width="5.28515625" customWidth="1"/>
    <col min="8199" max="8201" width="1.7109375" customWidth="1"/>
    <col min="8204" max="8204" width="0" hidden="1" customWidth="1"/>
    <col min="8206" max="8207" width="1.85546875" customWidth="1"/>
    <col min="8209" max="8209" width="13.7109375" bestFit="1" customWidth="1"/>
    <col min="8210" max="8231" width="13.7109375" customWidth="1"/>
    <col min="8449" max="8453" width="9.7109375" customWidth="1"/>
    <col min="8454" max="8454" width="5.28515625" customWidth="1"/>
    <col min="8455" max="8457" width="1.7109375" customWidth="1"/>
    <col min="8460" max="8460" width="0" hidden="1" customWidth="1"/>
    <col min="8462" max="8463" width="1.85546875" customWidth="1"/>
    <col min="8465" max="8465" width="13.7109375" bestFit="1" customWidth="1"/>
    <col min="8466" max="8487" width="13.7109375" customWidth="1"/>
    <col min="8705" max="8709" width="9.7109375" customWidth="1"/>
    <col min="8710" max="8710" width="5.28515625" customWidth="1"/>
    <col min="8711" max="8713" width="1.7109375" customWidth="1"/>
    <col min="8716" max="8716" width="0" hidden="1" customWidth="1"/>
    <col min="8718" max="8719" width="1.85546875" customWidth="1"/>
    <col min="8721" max="8721" width="13.7109375" bestFit="1" customWidth="1"/>
    <col min="8722" max="8743" width="13.7109375" customWidth="1"/>
    <col min="8961" max="8965" width="9.7109375" customWidth="1"/>
    <col min="8966" max="8966" width="5.28515625" customWidth="1"/>
    <col min="8967" max="8969" width="1.7109375" customWidth="1"/>
    <col min="8972" max="8972" width="0" hidden="1" customWidth="1"/>
    <col min="8974" max="8975" width="1.85546875" customWidth="1"/>
    <col min="8977" max="8977" width="13.7109375" bestFit="1" customWidth="1"/>
    <col min="8978" max="8999" width="13.7109375" customWidth="1"/>
    <col min="9217" max="9221" width="9.7109375" customWidth="1"/>
    <col min="9222" max="9222" width="5.28515625" customWidth="1"/>
    <col min="9223" max="9225" width="1.7109375" customWidth="1"/>
    <col min="9228" max="9228" width="0" hidden="1" customWidth="1"/>
    <col min="9230" max="9231" width="1.85546875" customWidth="1"/>
    <col min="9233" max="9233" width="13.7109375" bestFit="1" customWidth="1"/>
    <col min="9234" max="9255" width="13.7109375" customWidth="1"/>
    <col min="9473" max="9477" width="9.7109375" customWidth="1"/>
    <col min="9478" max="9478" width="5.28515625" customWidth="1"/>
    <col min="9479" max="9481" width="1.7109375" customWidth="1"/>
    <col min="9484" max="9484" width="0" hidden="1" customWidth="1"/>
    <col min="9486" max="9487" width="1.85546875" customWidth="1"/>
    <col min="9489" max="9489" width="13.7109375" bestFit="1" customWidth="1"/>
    <col min="9490" max="9511" width="13.7109375" customWidth="1"/>
    <col min="9729" max="9733" width="9.7109375" customWidth="1"/>
    <col min="9734" max="9734" width="5.28515625" customWidth="1"/>
    <col min="9735" max="9737" width="1.7109375" customWidth="1"/>
    <col min="9740" max="9740" width="0" hidden="1" customWidth="1"/>
    <col min="9742" max="9743" width="1.85546875" customWidth="1"/>
    <col min="9745" max="9745" width="13.7109375" bestFit="1" customWidth="1"/>
    <col min="9746" max="9767" width="13.7109375" customWidth="1"/>
    <col min="9985" max="9989" width="9.7109375" customWidth="1"/>
    <col min="9990" max="9990" width="5.28515625" customWidth="1"/>
    <col min="9991" max="9993" width="1.7109375" customWidth="1"/>
    <col min="9996" max="9996" width="0" hidden="1" customWidth="1"/>
    <col min="9998" max="9999" width="1.85546875" customWidth="1"/>
    <col min="10001" max="10001" width="13.7109375" bestFit="1" customWidth="1"/>
    <col min="10002" max="10023" width="13.7109375" customWidth="1"/>
    <col min="10241" max="10245" width="9.7109375" customWidth="1"/>
    <col min="10246" max="10246" width="5.28515625" customWidth="1"/>
    <col min="10247" max="10249" width="1.7109375" customWidth="1"/>
    <col min="10252" max="10252" width="0" hidden="1" customWidth="1"/>
    <col min="10254" max="10255" width="1.85546875" customWidth="1"/>
    <col min="10257" max="10257" width="13.7109375" bestFit="1" customWidth="1"/>
    <col min="10258" max="10279" width="13.7109375" customWidth="1"/>
    <col min="10497" max="10501" width="9.7109375" customWidth="1"/>
    <col min="10502" max="10502" width="5.28515625" customWidth="1"/>
    <col min="10503" max="10505" width="1.7109375" customWidth="1"/>
    <col min="10508" max="10508" width="0" hidden="1" customWidth="1"/>
    <col min="10510" max="10511" width="1.85546875" customWidth="1"/>
    <col min="10513" max="10513" width="13.7109375" bestFit="1" customWidth="1"/>
    <col min="10514" max="10535" width="13.7109375" customWidth="1"/>
    <col min="10753" max="10757" width="9.7109375" customWidth="1"/>
    <col min="10758" max="10758" width="5.28515625" customWidth="1"/>
    <col min="10759" max="10761" width="1.7109375" customWidth="1"/>
    <col min="10764" max="10764" width="0" hidden="1" customWidth="1"/>
    <col min="10766" max="10767" width="1.85546875" customWidth="1"/>
    <col min="10769" max="10769" width="13.7109375" bestFit="1" customWidth="1"/>
    <col min="10770" max="10791" width="13.7109375" customWidth="1"/>
    <col min="11009" max="11013" width="9.7109375" customWidth="1"/>
    <col min="11014" max="11014" width="5.28515625" customWidth="1"/>
    <col min="11015" max="11017" width="1.7109375" customWidth="1"/>
    <col min="11020" max="11020" width="0" hidden="1" customWidth="1"/>
    <col min="11022" max="11023" width="1.85546875" customWidth="1"/>
    <col min="11025" max="11025" width="13.7109375" bestFit="1" customWidth="1"/>
    <col min="11026" max="11047" width="13.7109375" customWidth="1"/>
    <col min="11265" max="11269" width="9.7109375" customWidth="1"/>
    <col min="11270" max="11270" width="5.28515625" customWidth="1"/>
    <col min="11271" max="11273" width="1.7109375" customWidth="1"/>
    <col min="11276" max="11276" width="0" hidden="1" customWidth="1"/>
    <col min="11278" max="11279" width="1.85546875" customWidth="1"/>
    <col min="11281" max="11281" width="13.7109375" bestFit="1" customWidth="1"/>
    <col min="11282" max="11303" width="13.7109375" customWidth="1"/>
    <col min="11521" max="11525" width="9.7109375" customWidth="1"/>
    <col min="11526" max="11526" width="5.28515625" customWidth="1"/>
    <col min="11527" max="11529" width="1.7109375" customWidth="1"/>
    <col min="11532" max="11532" width="0" hidden="1" customWidth="1"/>
    <col min="11534" max="11535" width="1.85546875" customWidth="1"/>
    <col min="11537" max="11537" width="13.7109375" bestFit="1" customWidth="1"/>
    <col min="11538" max="11559" width="13.7109375" customWidth="1"/>
    <col min="11777" max="11781" width="9.7109375" customWidth="1"/>
    <col min="11782" max="11782" width="5.28515625" customWidth="1"/>
    <col min="11783" max="11785" width="1.7109375" customWidth="1"/>
    <col min="11788" max="11788" width="0" hidden="1" customWidth="1"/>
    <col min="11790" max="11791" width="1.85546875" customWidth="1"/>
    <col min="11793" max="11793" width="13.7109375" bestFit="1" customWidth="1"/>
    <col min="11794" max="11815" width="13.7109375" customWidth="1"/>
    <col min="12033" max="12037" width="9.7109375" customWidth="1"/>
    <col min="12038" max="12038" width="5.28515625" customWidth="1"/>
    <col min="12039" max="12041" width="1.7109375" customWidth="1"/>
    <col min="12044" max="12044" width="0" hidden="1" customWidth="1"/>
    <col min="12046" max="12047" width="1.85546875" customWidth="1"/>
    <col min="12049" max="12049" width="13.7109375" bestFit="1" customWidth="1"/>
    <col min="12050" max="12071" width="13.7109375" customWidth="1"/>
    <col min="12289" max="12293" width="9.7109375" customWidth="1"/>
    <col min="12294" max="12294" width="5.28515625" customWidth="1"/>
    <col min="12295" max="12297" width="1.7109375" customWidth="1"/>
    <col min="12300" max="12300" width="0" hidden="1" customWidth="1"/>
    <col min="12302" max="12303" width="1.85546875" customWidth="1"/>
    <col min="12305" max="12305" width="13.7109375" bestFit="1" customWidth="1"/>
    <col min="12306" max="12327" width="13.7109375" customWidth="1"/>
    <col min="12545" max="12549" width="9.7109375" customWidth="1"/>
    <col min="12550" max="12550" width="5.28515625" customWidth="1"/>
    <col min="12551" max="12553" width="1.7109375" customWidth="1"/>
    <col min="12556" max="12556" width="0" hidden="1" customWidth="1"/>
    <col min="12558" max="12559" width="1.85546875" customWidth="1"/>
    <col min="12561" max="12561" width="13.7109375" bestFit="1" customWidth="1"/>
    <col min="12562" max="12583" width="13.7109375" customWidth="1"/>
    <col min="12801" max="12805" width="9.7109375" customWidth="1"/>
    <col min="12806" max="12806" width="5.28515625" customWidth="1"/>
    <col min="12807" max="12809" width="1.7109375" customWidth="1"/>
    <col min="12812" max="12812" width="0" hidden="1" customWidth="1"/>
    <col min="12814" max="12815" width="1.85546875" customWidth="1"/>
    <col min="12817" max="12817" width="13.7109375" bestFit="1" customWidth="1"/>
    <col min="12818" max="12839" width="13.7109375" customWidth="1"/>
    <col min="13057" max="13061" width="9.7109375" customWidth="1"/>
    <col min="13062" max="13062" width="5.28515625" customWidth="1"/>
    <col min="13063" max="13065" width="1.7109375" customWidth="1"/>
    <col min="13068" max="13068" width="0" hidden="1" customWidth="1"/>
    <col min="13070" max="13071" width="1.85546875" customWidth="1"/>
    <col min="13073" max="13073" width="13.7109375" bestFit="1" customWidth="1"/>
    <col min="13074" max="13095" width="13.7109375" customWidth="1"/>
    <col min="13313" max="13317" width="9.7109375" customWidth="1"/>
    <col min="13318" max="13318" width="5.28515625" customWidth="1"/>
    <col min="13319" max="13321" width="1.7109375" customWidth="1"/>
    <col min="13324" max="13324" width="0" hidden="1" customWidth="1"/>
    <col min="13326" max="13327" width="1.85546875" customWidth="1"/>
    <col min="13329" max="13329" width="13.7109375" bestFit="1" customWidth="1"/>
    <col min="13330" max="13351" width="13.7109375" customWidth="1"/>
    <col min="13569" max="13573" width="9.7109375" customWidth="1"/>
    <col min="13574" max="13574" width="5.28515625" customWidth="1"/>
    <col min="13575" max="13577" width="1.7109375" customWidth="1"/>
    <col min="13580" max="13580" width="0" hidden="1" customWidth="1"/>
    <col min="13582" max="13583" width="1.85546875" customWidth="1"/>
    <col min="13585" max="13585" width="13.7109375" bestFit="1" customWidth="1"/>
    <col min="13586" max="13607" width="13.7109375" customWidth="1"/>
    <col min="13825" max="13829" width="9.7109375" customWidth="1"/>
    <col min="13830" max="13830" width="5.28515625" customWidth="1"/>
    <col min="13831" max="13833" width="1.7109375" customWidth="1"/>
    <col min="13836" max="13836" width="0" hidden="1" customWidth="1"/>
    <col min="13838" max="13839" width="1.85546875" customWidth="1"/>
    <col min="13841" max="13841" width="13.7109375" bestFit="1" customWidth="1"/>
    <col min="13842" max="13863" width="13.7109375" customWidth="1"/>
    <col min="14081" max="14085" width="9.7109375" customWidth="1"/>
    <col min="14086" max="14086" width="5.28515625" customWidth="1"/>
    <col min="14087" max="14089" width="1.7109375" customWidth="1"/>
    <col min="14092" max="14092" width="0" hidden="1" customWidth="1"/>
    <col min="14094" max="14095" width="1.85546875" customWidth="1"/>
    <col min="14097" max="14097" width="13.7109375" bestFit="1" customWidth="1"/>
    <col min="14098" max="14119" width="13.7109375" customWidth="1"/>
    <col min="14337" max="14341" width="9.7109375" customWidth="1"/>
    <col min="14342" max="14342" width="5.28515625" customWidth="1"/>
    <col min="14343" max="14345" width="1.7109375" customWidth="1"/>
    <col min="14348" max="14348" width="0" hidden="1" customWidth="1"/>
    <col min="14350" max="14351" width="1.85546875" customWidth="1"/>
    <col min="14353" max="14353" width="13.7109375" bestFit="1" customWidth="1"/>
    <col min="14354" max="14375" width="13.7109375" customWidth="1"/>
    <col min="14593" max="14597" width="9.7109375" customWidth="1"/>
    <col min="14598" max="14598" width="5.28515625" customWidth="1"/>
    <col min="14599" max="14601" width="1.7109375" customWidth="1"/>
    <col min="14604" max="14604" width="0" hidden="1" customWidth="1"/>
    <col min="14606" max="14607" width="1.85546875" customWidth="1"/>
    <col min="14609" max="14609" width="13.7109375" bestFit="1" customWidth="1"/>
    <col min="14610" max="14631" width="13.7109375" customWidth="1"/>
    <col min="14849" max="14853" width="9.7109375" customWidth="1"/>
    <col min="14854" max="14854" width="5.28515625" customWidth="1"/>
    <col min="14855" max="14857" width="1.7109375" customWidth="1"/>
    <col min="14860" max="14860" width="0" hidden="1" customWidth="1"/>
    <col min="14862" max="14863" width="1.85546875" customWidth="1"/>
    <col min="14865" max="14865" width="13.7109375" bestFit="1" customWidth="1"/>
    <col min="14866" max="14887" width="13.7109375" customWidth="1"/>
    <col min="15105" max="15109" width="9.7109375" customWidth="1"/>
    <col min="15110" max="15110" width="5.28515625" customWidth="1"/>
    <col min="15111" max="15113" width="1.7109375" customWidth="1"/>
    <col min="15116" max="15116" width="0" hidden="1" customWidth="1"/>
    <col min="15118" max="15119" width="1.85546875" customWidth="1"/>
    <col min="15121" max="15121" width="13.7109375" bestFit="1" customWidth="1"/>
    <col min="15122" max="15143" width="13.7109375" customWidth="1"/>
    <col min="15361" max="15365" width="9.7109375" customWidth="1"/>
    <col min="15366" max="15366" width="5.28515625" customWidth="1"/>
    <col min="15367" max="15369" width="1.7109375" customWidth="1"/>
    <col min="15372" max="15372" width="0" hidden="1" customWidth="1"/>
    <col min="15374" max="15375" width="1.85546875" customWidth="1"/>
    <col min="15377" max="15377" width="13.7109375" bestFit="1" customWidth="1"/>
    <col min="15378" max="15399" width="13.7109375" customWidth="1"/>
    <col min="15617" max="15621" width="9.7109375" customWidth="1"/>
    <col min="15622" max="15622" width="5.28515625" customWidth="1"/>
    <col min="15623" max="15625" width="1.7109375" customWidth="1"/>
    <col min="15628" max="15628" width="0" hidden="1" customWidth="1"/>
    <col min="15630" max="15631" width="1.85546875" customWidth="1"/>
    <col min="15633" max="15633" width="13.7109375" bestFit="1" customWidth="1"/>
    <col min="15634" max="15655" width="13.7109375" customWidth="1"/>
    <col min="15873" max="15877" width="9.7109375" customWidth="1"/>
    <col min="15878" max="15878" width="5.28515625" customWidth="1"/>
    <col min="15879" max="15881" width="1.7109375" customWidth="1"/>
    <col min="15884" max="15884" width="0" hidden="1" customWidth="1"/>
    <col min="15886" max="15887" width="1.85546875" customWidth="1"/>
    <col min="15889" max="15889" width="13.7109375" bestFit="1" customWidth="1"/>
    <col min="15890" max="15911" width="13.7109375" customWidth="1"/>
    <col min="16129" max="16133" width="9.7109375" customWidth="1"/>
    <col min="16134" max="16134" width="5.28515625" customWidth="1"/>
    <col min="16135" max="16137" width="1.7109375" customWidth="1"/>
    <col min="16140" max="16140" width="0" hidden="1" customWidth="1"/>
    <col min="16142" max="16143" width="1.85546875" customWidth="1"/>
    <col min="16145" max="16145" width="13.7109375" bestFit="1" customWidth="1"/>
    <col min="16146" max="16167" width="13.7109375" customWidth="1"/>
  </cols>
  <sheetData>
    <row r="1" spans="1:40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s="9" t="s">
        <v>22</v>
      </c>
      <c r="R1" s="9" t="s">
        <v>671</v>
      </c>
      <c r="S1" s="9" t="s">
        <v>672</v>
      </c>
      <c r="T1" s="9" t="s">
        <v>673</v>
      </c>
      <c r="U1" s="9" t="s">
        <v>674</v>
      </c>
      <c r="V1" s="9" t="s">
        <v>23</v>
      </c>
      <c r="W1" s="10" t="s">
        <v>24</v>
      </c>
      <c r="X1" s="9" t="s">
        <v>25</v>
      </c>
      <c r="Y1" s="9" t="s">
        <v>26</v>
      </c>
      <c r="Z1" s="10" t="s">
        <v>27</v>
      </c>
      <c r="AA1" s="9" t="s">
        <v>28</v>
      </c>
      <c r="AB1" s="9" t="s">
        <v>29</v>
      </c>
      <c r="AC1" s="9" t="s">
        <v>787</v>
      </c>
      <c r="AD1" s="9" t="s">
        <v>713</v>
      </c>
      <c r="AE1" s="10" t="s">
        <v>31</v>
      </c>
      <c r="AF1" s="9" t="s">
        <v>788</v>
      </c>
      <c r="AG1" s="20" t="s">
        <v>789</v>
      </c>
      <c r="AH1" s="20" t="s">
        <v>790</v>
      </c>
      <c r="AI1" s="20" t="s">
        <v>791</v>
      </c>
      <c r="AJ1" s="20" t="s">
        <v>792</v>
      </c>
      <c r="AK1" s="20" t="s">
        <v>793</v>
      </c>
      <c r="AL1" s="20" t="s">
        <v>794</v>
      </c>
      <c r="AM1" s="20" t="s">
        <v>795</v>
      </c>
      <c r="AN1" s="58" t="s">
        <v>1525</v>
      </c>
    </row>
    <row r="2" spans="1:40" hidden="1">
      <c r="A2" t="s">
        <v>796</v>
      </c>
      <c r="B2" t="s">
        <v>797</v>
      </c>
      <c r="C2" t="s">
        <v>798</v>
      </c>
      <c r="D2" t="s">
        <v>799</v>
      </c>
      <c r="E2" t="s">
        <v>800</v>
      </c>
      <c r="F2" t="s">
        <v>41</v>
      </c>
      <c r="G2" t="s">
        <v>801</v>
      </c>
      <c r="H2" t="s">
        <v>455</v>
      </c>
      <c r="I2" t="s">
        <v>802</v>
      </c>
      <c r="J2" t="s">
        <v>803</v>
      </c>
      <c r="K2" t="s">
        <v>804</v>
      </c>
      <c r="L2" t="s">
        <v>805</v>
      </c>
      <c r="M2" t="s">
        <v>804</v>
      </c>
      <c r="N2">
        <v>7893</v>
      </c>
      <c r="O2">
        <v>1</v>
      </c>
      <c r="P2" t="s">
        <v>806</v>
      </c>
      <c r="Q2" s="9">
        <v>125000000</v>
      </c>
      <c r="R2" s="9">
        <v>0</v>
      </c>
      <c r="S2" s="9">
        <v>0</v>
      </c>
      <c r="T2" s="9">
        <v>0</v>
      </c>
      <c r="U2" s="9">
        <v>0</v>
      </c>
      <c r="V2" s="9">
        <v>125000000</v>
      </c>
      <c r="W2" s="9">
        <v>124427349</v>
      </c>
      <c r="X2" s="9">
        <v>124427349</v>
      </c>
      <c r="Y2" s="9">
        <v>572651</v>
      </c>
      <c r="Z2" s="9">
        <v>124427349</v>
      </c>
      <c r="AA2" s="9">
        <v>0</v>
      </c>
      <c r="AB2" s="9">
        <v>572651</v>
      </c>
      <c r="AE2" s="9">
        <v>124427349</v>
      </c>
      <c r="AF2" s="9">
        <v>34540010</v>
      </c>
      <c r="AG2" s="9">
        <v>-572591</v>
      </c>
      <c r="AH2" s="9">
        <v>0</v>
      </c>
      <c r="AI2" s="9">
        <v>34540010</v>
      </c>
      <c r="AJ2" s="9">
        <v>34540010</v>
      </c>
      <c r="AK2" s="9">
        <f>X2-Z2</f>
        <v>0</v>
      </c>
      <c r="AL2" s="9">
        <f>Z2-W2</f>
        <v>0</v>
      </c>
      <c r="AM2" s="9">
        <f>W2-AE2</f>
        <v>0</v>
      </c>
      <c r="AN2" t="s">
        <v>152</v>
      </c>
    </row>
    <row r="3" spans="1:40" hidden="1">
      <c r="A3" t="s">
        <v>796</v>
      </c>
      <c r="B3" t="s">
        <v>797</v>
      </c>
      <c r="C3" t="s">
        <v>798</v>
      </c>
      <c r="D3" t="s">
        <v>799</v>
      </c>
      <c r="E3" t="s">
        <v>807</v>
      </c>
      <c r="F3" t="s">
        <v>41</v>
      </c>
      <c r="G3" t="s">
        <v>801</v>
      </c>
      <c r="H3" t="s">
        <v>455</v>
      </c>
      <c r="I3" t="s">
        <v>802</v>
      </c>
      <c r="J3" t="s">
        <v>803</v>
      </c>
      <c r="K3" t="s">
        <v>808</v>
      </c>
      <c r="L3" t="s">
        <v>805</v>
      </c>
      <c r="M3" t="s">
        <v>808</v>
      </c>
      <c r="N3">
        <v>7894</v>
      </c>
      <c r="O3">
        <v>2</v>
      </c>
      <c r="P3" t="s">
        <v>809</v>
      </c>
      <c r="Q3" s="9">
        <v>155000000</v>
      </c>
      <c r="R3" s="9">
        <v>0</v>
      </c>
      <c r="S3" s="9">
        <v>0</v>
      </c>
      <c r="T3" s="9">
        <v>0</v>
      </c>
      <c r="U3" s="9">
        <v>0</v>
      </c>
      <c r="V3" s="9">
        <v>155000000</v>
      </c>
      <c r="W3" s="9">
        <v>0</v>
      </c>
      <c r="X3" s="9">
        <v>0</v>
      </c>
      <c r="Y3" s="9">
        <v>155000000</v>
      </c>
      <c r="Z3" s="9">
        <v>0</v>
      </c>
      <c r="AA3" s="9">
        <v>0</v>
      </c>
      <c r="AB3" s="9">
        <v>155000000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f t="shared" ref="AK3:AK66" si="0">X3-Z3</f>
        <v>0</v>
      </c>
      <c r="AL3" s="9">
        <f t="shared" ref="AL3:AL66" si="1">Z3-W3</f>
        <v>0</v>
      </c>
      <c r="AM3" s="9">
        <f t="shared" ref="AM3:AM66" si="2">W3-AE3</f>
        <v>0</v>
      </c>
      <c r="AN3" t="s">
        <v>152</v>
      </c>
    </row>
    <row r="4" spans="1:40" hidden="1">
      <c r="A4" t="s">
        <v>796</v>
      </c>
      <c r="B4" t="s">
        <v>797</v>
      </c>
      <c r="C4" t="s">
        <v>798</v>
      </c>
      <c r="D4" t="s">
        <v>799</v>
      </c>
      <c r="E4" t="s">
        <v>810</v>
      </c>
      <c r="F4" t="s">
        <v>41</v>
      </c>
      <c r="G4" t="s">
        <v>801</v>
      </c>
      <c r="H4" t="s">
        <v>455</v>
      </c>
      <c r="I4" t="s">
        <v>802</v>
      </c>
      <c r="J4" t="s">
        <v>803</v>
      </c>
      <c r="K4" t="s">
        <v>811</v>
      </c>
      <c r="L4" t="s">
        <v>805</v>
      </c>
      <c r="M4" t="s">
        <v>811</v>
      </c>
      <c r="N4">
        <v>7895</v>
      </c>
      <c r="O4">
        <v>3</v>
      </c>
      <c r="P4" t="s">
        <v>812</v>
      </c>
      <c r="Q4" s="9">
        <v>175376928</v>
      </c>
      <c r="R4" s="9">
        <v>0</v>
      </c>
      <c r="S4" s="9">
        <v>0</v>
      </c>
      <c r="T4" s="9">
        <v>0</v>
      </c>
      <c r="U4" s="9">
        <v>0</v>
      </c>
      <c r="V4" s="9">
        <v>175376928</v>
      </c>
      <c r="W4" s="9">
        <v>163262720</v>
      </c>
      <c r="X4" s="9">
        <v>163262720</v>
      </c>
      <c r="Y4" s="9">
        <v>12114208</v>
      </c>
      <c r="Z4" s="9">
        <v>163262720</v>
      </c>
      <c r="AA4" s="9">
        <v>0</v>
      </c>
      <c r="AB4" s="9">
        <v>12114208</v>
      </c>
      <c r="AE4" s="9">
        <v>143262720</v>
      </c>
      <c r="AF4" s="9">
        <v>81940000</v>
      </c>
      <c r="AG4" s="9">
        <v>-9960000</v>
      </c>
      <c r="AH4" s="9">
        <v>0</v>
      </c>
      <c r="AI4" s="9">
        <v>81940000</v>
      </c>
      <c r="AJ4" s="9">
        <v>61940000</v>
      </c>
      <c r="AK4" s="9">
        <f t="shared" si="0"/>
        <v>0</v>
      </c>
      <c r="AL4" s="9">
        <f t="shared" si="1"/>
        <v>0</v>
      </c>
      <c r="AM4" s="9">
        <f t="shared" si="2"/>
        <v>20000000</v>
      </c>
      <c r="AN4" t="s">
        <v>152</v>
      </c>
    </row>
    <row r="5" spans="1:40" hidden="1">
      <c r="A5" t="s">
        <v>796</v>
      </c>
      <c r="B5" t="s">
        <v>797</v>
      </c>
      <c r="C5" t="s">
        <v>798</v>
      </c>
      <c r="D5" t="s">
        <v>799</v>
      </c>
      <c r="E5" t="s">
        <v>813</v>
      </c>
      <c r="F5" t="s">
        <v>41</v>
      </c>
      <c r="G5" t="s">
        <v>801</v>
      </c>
      <c r="H5" t="s">
        <v>455</v>
      </c>
      <c r="I5" t="s">
        <v>802</v>
      </c>
      <c r="J5" t="s">
        <v>803</v>
      </c>
      <c r="K5" t="s">
        <v>814</v>
      </c>
      <c r="L5" t="s">
        <v>805</v>
      </c>
      <c r="M5" t="s">
        <v>814</v>
      </c>
      <c r="N5">
        <v>7896</v>
      </c>
      <c r="O5">
        <v>4</v>
      </c>
      <c r="P5" t="s">
        <v>815</v>
      </c>
      <c r="Q5" s="9">
        <v>5000000</v>
      </c>
      <c r="R5" s="9">
        <v>0</v>
      </c>
      <c r="S5" s="9">
        <v>0</v>
      </c>
      <c r="T5" s="9">
        <v>0</v>
      </c>
      <c r="U5" s="9">
        <v>0</v>
      </c>
      <c r="V5" s="9">
        <v>5000000</v>
      </c>
      <c r="W5" s="9">
        <v>5000000</v>
      </c>
      <c r="X5" s="9">
        <v>5000000</v>
      </c>
      <c r="Y5" s="9">
        <v>0</v>
      </c>
      <c r="Z5" s="9">
        <v>5000000</v>
      </c>
      <c r="AA5" s="9">
        <v>0</v>
      </c>
      <c r="AB5" s="9">
        <v>0</v>
      </c>
      <c r="AE5" s="9">
        <v>5000000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f t="shared" si="0"/>
        <v>0</v>
      </c>
      <c r="AL5" s="9">
        <f t="shared" si="1"/>
        <v>0</v>
      </c>
      <c r="AM5" s="9">
        <f t="shared" si="2"/>
        <v>0</v>
      </c>
      <c r="AN5" t="s">
        <v>152</v>
      </c>
    </row>
    <row r="6" spans="1:40" hidden="1">
      <c r="A6" t="s">
        <v>796</v>
      </c>
      <c r="B6" t="s">
        <v>797</v>
      </c>
      <c r="C6" t="s">
        <v>798</v>
      </c>
      <c r="D6" t="s">
        <v>799</v>
      </c>
      <c r="E6" t="s">
        <v>816</v>
      </c>
      <c r="F6" t="s">
        <v>41</v>
      </c>
      <c r="G6" t="s">
        <v>801</v>
      </c>
      <c r="H6" t="s">
        <v>455</v>
      </c>
      <c r="I6" t="s">
        <v>802</v>
      </c>
      <c r="J6" t="s">
        <v>803</v>
      </c>
      <c r="K6" t="s">
        <v>817</v>
      </c>
      <c r="L6" t="s">
        <v>805</v>
      </c>
      <c r="M6" t="s">
        <v>817</v>
      </c>
      <c r="N6">
        <v>7897</v>
      </c>
      <c r="O6">
        <v>5</v>
      </c>
      <c r="P6" t="s">
        <v>818</v>
      </c>
      <c r="Q6" s="9">
        <v>5000000</v>
      </c>
      <c r="R6" s="9">
        <v>0</v>
      </c>
      <c r="S6" s="9">
        <v>0</v>
      </c>
      <c r="T6" s="9">
        <v>0</v>
      </c>
      <c r="U6" s="9">
        <v>0</v>
      </c>
      <c r="V6" s="9">
        <v>5000000</v>
      </c>
      <c r="W6" s="9">
        <v>0</v>
      </c>
      <c r="X6" s="9">
        <v>0</v>
      </c>
      <c r="Y6" s="9">
        <v>5000000</v>
      </c>
      <c r="Z6" s="9">
        <v>0</v>
      </c>
      <c r="AA6" s="9">
        <v>0</v>
      </c>
      <c r="AB6" s="9">
        <v>5000000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f t="shared" si="0"/>
        <v>0</v>
      </c>
      <c r="AL6" s="9">
        <f t="shared" si="1"/>
        <v>0</v>
      </c>
      <c r="AM6" s="9">
        <f t="shared" si="2"/>
        <v>0</v>
      </c>
      <c r="AN6" t="s">
        <v>152</v>
      </c>
    </row>
    <row r="7" spans="1:40" hidden="1">
      <c r="A7" t="s">
        <v>796</v>
      </c>
      <c r="B7" t="s">
        <v>797</v>
      </c>
      <c r="C7" t="s">
        <v>798</v>
      </c>
      <c r="D7" t="s">
        <v>799</v>
      </c>
      <c r="E7" t="s">
        <v>819</v>
      </c>
      <c r="F7" t="s">
        <v>41</v>
      </c>
      <c r="G7" t="s">
        <v>801</v>
      </c>
      <c r="H7" t="s">
        <v>455</v>
      </c>
      <c r="I7" t="s">
        <v>802</v>
      </c>
      <c r="J7" t="s">
        <v>803</v>
      </c>
      <c r="K7" t="s">
        <v>820</v>
      </c>
      <c r="L7" t="s">
        <v>805</v>
      </c>
      <c r="M7" t="s">
        <v>820</v>
      </c>
      <c r="N7">
        <v>7898</v>
      </c>
      <c r="O7">
        <v>6</v>
      </c>
      <c r="P7" t="s">
        <v>821</v>
      </c>
      <c r="Q7" s="9">
        <v>100000000</v>
      </c>
      <c r="R7" s="9">
        <v>0</v>
      </c>
      <c r="S7" s="9">
        <v>0</v>
      </c>
      <c r="T7" s="9">
        <v>0</v>
      </c>
      <c r="U7" s="9">
        <v>0</v>
      </c>
      <c r="V7" s="9">
        <v>100000000</v>
      </c>
      <c r="W7" s="9">
        <v>96000000</v>
      </c>
      <c r="X7" s="9">
        <v>96000000</v>
      </c>
      <c r="Y7" s="9">
        <v>4000000</v>
      </c>
      <c r="Z7" s="9">
        <v>96000000</v>
      </c>
      <c r="AA7" s="9">
        <v>0</v>
      </c>
      <c r="AB7" s="9">
        <v>4000000</v>
      </c>
      <c r="AE7" s="9">
        <v>96000000</v>
      </c>
      <c r="AF7" s="9">
        <v>28800000</v>
      </c>
      <c r="AG7" s="9">
        <v>0</v>
      </c>
      <c r="AH7" s="9">
        <v>0</v>
      </c>
      <c r="AI7" s="9">
        <v>28800000</v>
      </c>
      <c r="AJ7" s="9">
        <v>28800000</v>
      </c>
      <c r="AK7" s="9">
        <f t="shared" si="0"/>
        <v>0</v>
      </c>
      <c r="AL7" s="9">
        <f t="shared" si="1"/>
        <v>0</v>
      </c>
      <c r="AM7" s="9">
        <f t="shared" si="2"/>
        <v>0</v>
      </c>
      <c r="AN7" t="s">
        <v>152</v>
      </c>
    </row>
    <row r="8" spans="1:40" hidden="1">
      <c r="A8" t="s">
        <v>796</v>
      </c>
      <c r="B8" t="s">
        <v>797</v>
      </c>
      <c r="C8" t="s">
        <v>798</v>
      </c>
      <c r="D8" t="s">
        <v>799</v>
      </c>
      <c r="E8" t="s">
        <v>822</v>
      </c>
      <c r="F8" t="s">
        <v>41</v>
      </c>
      <c r="G8" t="s">
        <v>801</v>
      </c>
      <c r="H8" t="s">
        <v>455</v>
      </c>
      <c r="I8" t="s">
        <v>802</v>
      </c>
      <c r="J8" t="s">
        <v>803</v>
      </c>
      <c r="K8" t="s">
        <v>823</v>
      </c>
      <c r="L8" t="s">
        <v>805</v>
      </c>
      <c r="M8" t="s">
        <v>823</v>
      </c>
      <c r="N8">
        <v>8040</v>
      </c>
      <c r="O8">
        <v>119</v>
      </c>
      <c r="P8" t="s">
        <v>824</v>
      </c>
      <c r="Q8" s="9">
        <v>0</v>
      </c>
      <c r="R8" s="9">
        <v>100000000</v>
      </c>
      <c r="S8" s="9">
        <v>0</v>
      </c>
      <c r="T8" s="9">
        <v>0</v>
      </c>
      <c r="U8" s="9">
        <v>0</v>
      </c>
      <c r="V8" s="9">
        <v>100000000</v>
      </c>
      <c r="W8" s="9">
        <v>90175504</v>
      </c>
      <c r="X8" s="9">
        <v>90175504</v>
      </c>
      <c r="Y8" s="9">
        <v>9824496</v>
      </c>
      <c r="Z8" s="9">
        <v>90175504</v>
      </c>
      <c r="AA8" s="9">
        <v>0</v>
      </c>
      <c r="AB8" s="9">
        <v>9824496</v>
      </c>
      <c r="AE8" s="9">
        <v>53423218</v>
      </c>
      <c r="AF8" s="9">
        <v>90175504</v>
      </c>
      <c r="AG8" s="9">
        <v>-9824496</v>
      </c>
      <c r="AH8" s="9" t="s">
        <v>56</v>
      </c>
      <c r="AI8" s="9">
        <v>90175504</v>
      </c>
      <c r="AJ8" s="9">
        <v>53423218</v>
      </c>
      <c r="AK8" s="9">
        <f t="shared" si="0"/>
        <v>0</v>
      </c>
      <c r="AL8" s="9">
        <f t="shared" si="1"/>
        <v>0</v>
      </c>
      <c r="AM8" s="9">
        <f t="shared" si="2"/>
        <v>36752286</v>
      </c>
      <c r="AN8" t="s">
        <v>152</v>
      </c>
    </row>
    <row r="9" spans="1:40" hidden="1">
      <c r="A9" t="s">
        <v>796</v>
      </c>
      <c r="B9" t="s">
        <v>797</v>
      </c>
      <c r="C9" t="s">
        <v>825</v>
      </c>
      <c r="D9" t="s">
        <v>826</v>
      </c>
      <c r="E9" t="s">
        <v>827</v>
      </c>
      <c r="F9" t="s">
        <v>41</v>
      </c>
      <c r="G9" t="s">
        <v>801</v>
      </c>
      <c r="H9" t="s">
        <v>455</v>
      </c>
      <c r="I9" t="s">
        <v>828</v>
      </c>
      <c r="J9" t="s">
        <v>829</v>
      </c>
      <c r="K9" t="s">
        <v>830</v>
      </c>
      <c r="L9" t="s">
        <v>805</v>
      </c>
      <c r="M9" t="s">
        <v>830</v>
      </c>
      <c r="N9">
        <v>7899</v>
      </c>
      <c r="O9">
        <v>7</v>
      </c>
      <c r="P9" t="s">
        <v>831</v>
      </c>
      <c r="Q9" s="9">
        <v>195000000</v>
      </c>
      <c r="R9" s="9">
        <v>0</v>
      </c>
      <c r="S9" s="9">
        <v>0</v>
      </c>
      <c r="T9" s="9">
        <v>0</v>
      </c>
      <c r="U9" s="9">
        <v>0</v>
      </c>
      <c r="V9" s="9">
        <v>195000000</v>
      </c>
      <c r="W9" s="9">
        <v>192680000</v>
      </c>
      <c r="X9" s="9">
        <v>192680000</v>
      </c>
      <c r="Y9" s="9">
        <v>2320000</v>
      </c>
      <c r="Z9" s="9">
        <v>192680000</v>
      </c>
      <c r="AA9" s="9">
        <v>0</v>
      </c>
      <c r="AB9" s="9">
        <v>2320000</v>
      </c>
      <c r="AE9" s="9">
        <v>192680000</v>
      </c>
      <c r="AF9" s="9">
        <v>0</v>
      </c>
      <c r="AG9" s="9">
        <v>-525000</v>
      </c>
      <c r="AH9" s="9" t="s">
        <v>56</v>
      </c>
      <c r="AI9" s="9">
        <v>0</v>
      </c>
      <c r="AJ9" s="9">
        <v>0</v>
      </c>
      <c r="AK9" s="9">
        <f t="shared" si="0"/>
        <v>0</v>
      </c>
      <c r="AL9" s="9">
        <f t="shared" si="1"/>
        <v>0</v>
      </c>
      <c r="AM9" s="9">
        <f t="shared" si="2"/>
        <v>0</v>
      </c>
      <c r="AN9" t="s">
        <v>152</v>
      </c>
    </row>
    <row r="10" spans="1:40" hidden="1">
      <c r="A10" t="s">
        <v>796</v>
      </c>
      <c r="B10" t="s">
        <v>797</v>
      </c>
      <c r="C10" t="s">
        <v>825</v>
      </c>
      <c r="D10" t="s">
        <v>826</v>
      </c>
      <c r="E10" t="s">
        <v>832</v>
      </c>
      <c r="F10" t="s">
        <v>41</v>
      </c>
      <c r="G10" t="s">
        <v>801</v>
      </c>
      <c r="H10" t="s">
        <v>455</v>
      </c>
      <c r="I10" t="s">
        <v>828</v>
      </c>
      <c r="J10" t="s">
        <v>829</v>
      </c>
      <c r="K10" t="s">
        <v>833</v>
      </c>
      <c r="L10" t="s">
        <v>805</v>
      </c>
      <c r="M10" t="s">
        <v>833</v>
      </c>
      <c r="N10">
        <v>7900</v>
      </c>
      <c r="O10">
        <v>8</v>
      </c>
      <c r="P10" t="s">
        <v>834</v>
      </c>
      <c r="Q10" s="9">
        <v>5000000</v>
      </c>
      <c r="R10" s="9">
        <v>100000000</v>
      </c>
      <c r="S10" s="9">
        <v>0</v>
      </c>
      <c r="T10" s="9">
        <v>0</v>
      </c>
      <c r="U10" s="9">
        <v>0</v>
      </c>
      <c r="V10" s="9">
        <v>105000000</v>
      </c>
      <c r="W10" s="9">
        <v>105000000</v>
      </c>
      <c r="X10" s="9">
        <v>105000000</v>
      </c>
      <c r="Y10" s="9">
        <v>0</v>
      </c>
      <c r="Z10" s="9">
        <v>105000000</v>
      </c>
      <c r="AA10" s="9">
        <v>0</v>
      </c>
      <c r="AB10" s="9">
        <v>0</v>
      </c>
      <c r="AE10" s="9">
        <v>105000000</v>
      </c>
      <c r="AF10" s="9">
        <v>10157619</v>
      </c>
      <c r="AG10" s="9">
        <v>0</v>
      </c>
      <c r="AH10" s="9">
        <v>0</v>
      </c>
      <c r="AI10" s="9">
        <v>10157619</v>
      </c>
      <c r="AJ10" s="9">
        <v>10157619</v>
      </c>
      <c r="AK10" s="9">
        <f t="shared" si="0"/>
        <v>0</v>
      </c>
      <c r="AL10" s="9">
        <f t="shared" si="1"/>
        <v>0</v>
      </c>
      <c r="AM10" s="9">
        <f t="shared" si="2"/>
        <v>0</v>
      </c>
      <c r="AN10" t="s">
        <v>152</v>
      </c>
    </row>
    <row r="11" spans="1:40" hidden="1">
      <c r="A11" t="s">
        <v>796</v>
      </c>
      <c r="B11" t="s">
        <v>797</v>
      </c>
      <c r="C11" t="s">
        <v>825</v>
      </c>
      <c r="D11" t="s">
        <v>826</v>
      </c>
      <c r="E11" t="s">
        <v>835</v>
      </c>
      <c r="F11" t="s">
        <v>41</v>
      </c>
      <c r="G11" t="s">
        <v>801</v>
      </c>
      <c r="H11" t="s">
        <v>455</v>
      </c>
      <c r="I11" t="s">
        <v>828</v>
      </c>
      <c r="J11" t="s">
        <v>829</v>
      </c>
      <c r="K11" t="s">
        <v>836</v>
      </c>
      <c r="L11" t="s">
        <v>805</v>
      </c>
      <c r="M11" t="s">
        <v>836</v>
      </c>
      <c r="N11">
        <v>7901</v>
      </c>
      <c r="O11">
        <v>9</v>
      </c>
      <c r="P11" t="s">
        <v>837</v>
      </c>
      <c r="Q11" s="9">
        <v>330937618</v>
      </c>
      <c r="R11" s="9">
        <v>0</v>
      </c>
      <c r="S11" s="9">
        <v>0</v>
      </c>
      <c r="T11" s="9">
        <v>0</v>
      </c>
      <c r="U11" s="9">
        <v>48000000</v>
      </c>
      <c r="V11" s="9">
        <v>282937618</v>
      </c>
      <c r="W11" s="9">
        <v>250349798</v>
      </c>
      <c r="X11" s="9">
        <v>250349798</v>
      </c>
      <c r="Y11" s="9">
        <v>32587820</v>
      </c>
      <c r="Z11" s="9">
        <v>250349798</v>
      </c>
      <c r="AA11" s="9">
        <v>0</v>
      </c>
      <c r="AB11" s="9">
        <v>32587820</v>
      </c>
      <c r="AE11" s="9">
        <v>250349798</v>
      </c>
      <c r="AF11" s="9">
        <v>70839878</v>
      </c>
      <c r="AG11" s="9">
        <v>-16500001</v>
      </c>
      <c r="AH11" s="9" t="s">
        <v>56</v>
      </c>
      <c r="AI11" s="9">
        <v>70839878</v>
      </c>
      <c r="AJ11" s="9">
        <v>70839878</v>
      </c>
      <c r="AK11" s="9">
        <f t="shared" si="0"/>
        <v>0</v>
      </c>
      <c r="AL11" s="9">
        <f t="shared" si="1"/>
        <v>0</v>
      </c>
      <c r="AM11" s="9">
        <f t="shared" si="2"/>
        <v>0</v>
      </c>
      <c r="AN11" t="s">
        <v>152</v>
      </c>
    </row>
    <row r="12" spans="1:40" hidden="1">
      <c r="A12" t="s">
        <v>796</v>
      </c>
      <c r="B12" t="s">
        <v>797</v>
      </c>
      <c r="C12" t="s">
        <v>825</v>
      </c>
      <c r="D12" t="s">
        <v>826</v>
      </c>
      <c r="E12" t="s">
        <v>838</v>
      </c>
      <c r="F12" t="s">
        <v>41</v>
      </c>
      <c r="G12" t="s">
        <v>801</v>
      </c>
      <c r="H12" t="s">
        <v>455</v>
      </c>
      <c r="I12" t="s">
        <v>828</v>
      </c>
      <c r="J12" t="s">
        <v>829</v>
      </c>
      <c r="K12" t="s">
        <v>839</v>
      </c>
      <c r="L12" t="s">
        <v>805</v>
      </c>
      <c r="M12" t="s">
        <v>839</v>
      </c>
      <c r="N12">
        <v>7981</v>
      </c>
      <c r="O12">
        <v>80</v>
      </c>
      <c r="P12" t="s">
        <v>840</v>
      </c>
      <c r="Q12" s="9">
        <v>0</v>
      </c>
      <c r="R12" s="9">
        <v>0</v>
      </c>
      <c r="S12" s="9">
        <v>0</v>
      </c>
      <c r="T12" s="9">
        <v>48000000</v>
      </c>
      <c r="U12" s="9">
        <v>0</v>
      </c>
      <c r="V12" s="9">
        <v>48000000</v>
      </c>
      <c r="W12" s="9">
        <v>47284000</v>
      </c>
      <c r="X12" s="9">
        <v>47284000</v>
      </c>
      <c r="Y12" s="9">
        <v>716000</v>
      </c>
      <c r="Z12" s="9">
        <v>47284000</v>
      </c>
      <c r="AA12" s="9">
        <v>0</v>
      </c>
      <c r="AB12" s="9">
        <v>716000</v>
      </c>
      <c r="AE12" s="9">
        <v>47284000</v>
      </c>
      <c r="AF12" s="9">
        <v>28800000</v>
      </c>
      <c r="AG12" s="9">
        <v>0</v>
      </c>
      <c r="AH12" s="9">
        <v>0</v>
      </c>
      <c r="AI12" s="9">
        <v>28800000</v>
      </c>
      <c r="AJ12" s="9">
        <v>28800000</v>
      </c>
      <c r="AK12" s="9">
        <f t="shared" si="0"/>
        <v>0</v>
      </c>
      <c r="AL12" s="9">
        <f t="shared" si="1"/>
        <v>0</v>
      </c>
      <c r="AM12" s="9">
        <f t="shared" si="2"/>
        <v>0</v>
      </c>
      <c r="AN12" t="s">
        <v>152</v>
      </c>
    </row>
    <row r="13" spans="1:40">
      <c r="A13" t="s">
        <v>796</v>
      </c>
      <c r="B13" t="s">
        <v>841</v>
      </c>
      <c r="C13" t="s">
        <v>798</v>
      </c>
      <c r="D13" t="s">
        <v>799</v>
      </c>
      <c r="E13" t="s">
        <v>810</v>
      </c>
      <c r="F13" t="s">
        <v>41</v>
      </c>
      <c r="G13" t="s">
        <v>801</v>
      </c>
      <c r="H13" t="s">
        <v>842</v>
      </c>
      <c r="I13" t="s">
        <v>802</v>
      </c>
      <c r="J13" t="s">
        <v>803</v>
      </c>
      <c r="K13" t="s">
        <v>811</v>
      </c>
      <c r="L13" t="s">
        <v>805</v>
      </c>
      <c r="M13" t="s">
        <v>811</v>
      </c>
      <c r="N13">
        <v>7902</v>
      </c>
      <c r="O13">
        <v>10</v>
      </c>
      <c r="P13" t="s">
        <v>843</v>
      </c>
      <c r="Q13" s="9">
        <v>65997280</v>
      </c>
      <c r="R13" s="9">
        <v>0</v>
      </c>
      <c r="S13" s="9">
        <v>0</v>
      </c>
      <c r="T13" s="9">
        <v>0</v>
      </c>
      <c r="U13" s="9">
        <v>0</v>
      </c>
      <c r="V13" s="9">
        <v>65997280</v>
      </c>
      <c r="W13" s="9">
        <v>65997280</v>
      </c>
      <c r="X13" s="9">
        <v>65997280</v>
      </c>
      <c r="Y13" s="9">
        <v>0</v>
      </c>
      <c r="Z13" s="9">
        <v>65997280</v>
      </c>
      <c r="AA13" s="9">
        <v>0</v>
      </c>
      <c r="AB13" s="9">
        <v>0</v>
      </c>
      <c r="AE13" s="9">
        <v>44037280</v>
      </c>
      <c r="AF13" s="9">
        <v>33840000</v>
      </c>
      <c r="AG13" s="9">
        <v>0</v>
      </c>
      <c r="AH13" s="9">
        <v>0</v>
      </c>
      <c r="AI13" s="9">
        <v>33840000</v>
      </c>
      <c r="AJ13" s="9">
        <v>11880000</v>
      </c>
      <c r="AK13" s="9">
        <f t="shared" si="0"/>
        <v>0</v>
      </c>
      <c r="AL13" s="9">
        <f t="shared" si="1"/>
        <v>0</v>
      </c>
      <c r="AM13" s="9">
        <f t="shared" si="2"/>
        <v>21960000</v>
      </c>
      <c r="AN13" t="s">
        <v>152</v>
      </c>
    </row>
    <row r="14" spans="1:40">
      <c r="A14" t="s">
        <v>796</v>
      </c>
      <c r="B14" t="s">
        <v>841</v>
      </c>
      <c r="C14" t="s">
        <v>798</v>
      </c>
      <c r="D14" t="s">
        <v>799</v>
      </c>
      <c r="E14" t="s">
        <v>844</v>
      </c>
      <c r="F14" t="s">
        <v>41</v>
      </c>
      <c r="G14" t="s">
        <v>801</v>
      </c>
      <c r="H14" t="s">
        <v>842</v>
      </c>
      <c r="I14" t="s">
        <v>802</v>
      </c>
      <c r="J14" t="s">
        <v>803</v>
      </c>
      <c r="K14" t="s">
        <v>845</v>
      </c>
      <c r="L14" t="s">
        <v>805</v>
      </c>
      <c r="M14" t="s">
        <v>845</v>
      </c>
      <c r="N14">
        <v>7903</v>
      </c>
      <c r="O14">
        <v>11</v>
      </c>
      <c r="P14" t="s">
        <v>846</v>
      </c>
      <c r="Q14" s="9">
        <v>10000000</v>
      </c>
      <c r="R14" s="9">
        <v>0</v>
      </c>
      <c r="S14" s="9">
        <v>0</v>
      </c>
      <c r="T14" s="9">
        <v>0</v>
      </c>
      <c r="U14" s="9">
        <v>0</v>
      </c>
      <c r="V14" s="9">
        <v>10000000</v>
      </c>
      <c r="W14" s="9">
        <v>10000000</v>
      </c>
      <c r="X14" s="9">
        <v>10000000</v>
      </c>
      <c r="Y14" s="9">
        <v>0</v>
      </c>
      <c r="Z14" s="9">
        <v>10000000</v>
      </c>
      <c r="AA14" s="9">
        <v>0</v>
      </c>
      <c r="AB14" s="9">
        <v>0</v>
      </c>
      <c r="AE14" s="9">
        <v>10000000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f t="shared" si="0"/>
        <v>0</v>
      </c>
      <c r="AL14" s="9">
        <f t="shared" si="1"/>
        <v>0</v>
      </c>
      <c r="AM14" s="9">
        <f t="shared" si="2"/>
        <v>0</v>
      </c>
      <c r="AN14" t="s">
        <v>152</v>
      </c>
    </row>
    <row r="15" spans="1:40">
      <c r="A15" t="s">
        <v>796</v>
      </c>
      <c r="B15" t="s">
        <v>841</v>
      </c>
      <c r="C15" t="s">
        <v>798</v>
      </c>
      <c r="D15" t="s">
        <v>799</v>
      </c>
      <c r="E15" t="s">
        <v>822</v>
      </c>
      <c r="F15" t="s">
        <v>41</v>
      </c>
      <c r="G15" t="s">
        <v>801</v>
      </c>
      <c r="H15" t="s">
        <v>842</v>
      </c>
      <c r="I15" t="s">
        <v>802</v>
      </c>
      <c r="J15" t="s">
        <v>803</v>
      </c>
      <c r="K15" t="s">
        <v>823</v>
      </c>
      <c r="L15" t="s">
        <v>805</v>
      </c>
      <c r="M15" t="s">
        <v>823</v>
      </c>
      <c r="N15">
        <v>7904</v>
      </c>
      <c r="O15">
        <v>12</v>
      </c>
      <c r="P15" t="s">
        <v>847</v>
      </c>
      <c r="Q15" s="9">
        <v>60000000</v>
      </c>
      <c r="R15" s="9">
        <v>0</v>
      </c>
      <c r="S15" s="9">
        <v>0</v>
      </c>
      <c r="T15" s="9">
        <v>0</v>
      </c>
      <c r="U15" s="9">
        <v>0</v>
      </c>
      <c r="V15" s="9">
        <v>60000000</v>
      </c>
      <c r="W15" s="9">
        <v>19998000</v>
      </c>
      <c r="X15" s="9">
        <v>19998000</v>
      </c>
      <c r="Y15" s="9">
        <v>40002000</v>
      </c>
      <c r="Z15" s="9">
        <v>19998000</v>
      </c>
      <c r="AA15" s="9">
        <v>0</v>
      </c>
      <c r="AB15" s="9">
        <v>40002000</v>
      </c>
      <c r="AE15" s="9">
        <v>19998000</v>
      </c>
      <c r="AF15" s="9">
        <v>5999400</v>
      </c>
      <c r="AG15" s="9">
        <v>0</v>
      </c>
      <c r="AH15" s="9">
        <v>0</v>
      </c>
      <c r="AI15" s="9">
        <v>5999400</v>
      </c>
      <c r="AJ15" s="9">
        <v>5999400</v>
      </c>
      <c r="AK15" s="9">
        <f t="shared" si="0"/>
        <v>0</v>
      </c>
      <c r="AL15" s="9">
        <f t="shared" si="1"/>
        <v>0</v>
      </c>
      <c r="AM15" s="9">
        <f t="shared" si="2"/>
        <v>0</v>
      </c>
      <c r="AN15" t="s">
        <v>152</v>
      </c>
    </row>
    <row r="16" spans="1:40">
      <c r="A16" t="s">
        <v>796</v>
      </c>
      <c r="B16" t="s">
        <v>841</v>
      </c>
      <c r="C16" t="s">
        <v>798</v>
      </c>
      <c r="D16" t="s">
        <v>799</v>
      </c>
      <c r="E16" t="s">
        <v>848</v>
      </c>
      <c r="F16" t="s">
        <v>41</v>
      </c>
      <c r="G16" t="s">
        <v>801</v>
      </c>
      <c r="H16" t="s">
        <v>842</v>
      </c>
      <c r="I16" t="s">
        <v>802</v>
      </c>
      <c r="J16" t="s">
        <v>803</v>
      </c>
      <c r="K16" t="s">
        <v>849</v>
      </c>
      <c r="L16" t="s">
        <v>805</v>
      </c>
      <c r="M16" t="s">
        <v>849</v>
      </c>
      <c r="N16">
        <v>7905</v>
      </c>
      <c r="O16">
        <v>13</v>
      </c>
      <c r="P16" t="s">
        <v>850</v>
      </c>
      <c r="Q16" s="9">
        <v>209045154</v>
      </c>
      <c r="R16" s="9">
        <v>1306167</v>
      </c>
      <c r="S16" s="9">
        <v>0</v>
      </c>
      <c r="T16" s="9">
        <v>0</v>
      </c>
      <c r="U16" s="9">
        <v>0</v>
      </c>
      <c r="V16" s="9">
        <v>210351321</v>
      </c>
      <c r="W16" s="9">
        <v>175243509</v>
      </c>
      <c r="X16" s="9">
        <v>175243509</v>
      </c>
      <c r="Y16" s="9">
        <v>35107812</v>
      </c>
      <c r="Z16" s="9">
        <v>175243509</v>
      </c>
      <c r="AA16" s="9">
        <v>0</v>
      </c>
      <c r="AB16" s="9">
        <v>35107812</v>
      </c>
      <c r="AE16" s="9">
        <v>175243509</v>
      </c>
      <c r="AF16" s="9">
        <v>39500000</v>
      </c>
      <c r="AG16" s="9">
        <v>-9912380</v>
      </c>
      <c r="AH16" s="9" t="s">
        <v>56</v>
      </c>
      <c r="AI16" s="9">
        <v>39500000</v>
      </c>
      <c r="AJ16" s="9">
        <v>39500000</v>
      </c>
      <c r="AK16" s="9">
        <f t="shared" si="0"/>
        <v>0</v>
      </c>
      <c r="AL16" s="9">
        <f t="shared" si="1"/>
        <v>0</v>
      </c>
      <c r="AM16" s="9">
        <f t="shared" si="2"/>
        <v>0</v>
      </c>
      <c r="AN16" t="s">
        <v>152</v>
      </c>
    </row>
    <row r="17" spans="1:40">
      <c r="A17" t="s">
        <v>796</v>
      </c>
      <c r="B17" t="s">
        <v>841</v>
      </c>
      <c r="C17" t="s">
        <v>798</v>
      </c>
      <c r="D17" t="s">
        <v>799</v>
      </c>
      <c r="E17" t="s">
        <v>851</v>
      </c>
      <c r="F17" t="s">
        <v>41</v>
      </c>
      <c r="G17" t="s">
        <v>801</v>
      </c>
      <c r="H17" t="s">
        <v>842</v>
      </c>
      <c r="I17" t="s">
        <v>802</v>
      </c>
      <c r="J17" t="s">
        <v>803</v>
      </c>
      <c r="K17" t="s">
        <v>852</v>
      </c>
      <c r="L17" t="s">
        <v>805</v>
      </c>
      <c r="M17" t="s">
        <v>852</v>
      </c>
      <c r="N17">
        <v>7906</v>
      </c>
      <c r="O17">
        <v>14</v>
      </c>
      <c r="P17" t="s">
        <v>853</v>
      </c>
      <c r="Q17" s="9">
        <v>273237716</v>
      </c>
      <c r="R17" s="9">
        <v>0</v>
      </c>
      <c r="S17" s="9">
        <v>0</v>
      </c>
      <c r="T17" s="9">
        <v>0</v>
      </c>
      <c r="U17" s="9">
        <v>0</v>
      </c>
      <c r="V17" s="9">
        <v>273237716</v>
      </c>
      <c r="W17" s="9">
        <v>122811200</v>
      </c>
      <c r="X17" s="9">
        <v>122811200</v>
      </c>
      <c r="Y17" s="9">
        <v>150426516</v>
      </c>
      <c r="Z17" s="9">
        <v>122811200</v>
      </c>
      <c r="AA17" s="9">
        <v>0</v>
      </c>
      <c r="AB17" s="9">
        <v>150426516</v>
      </c>
      <c r="AE17" s="9">
        <v>122811200</v>
      </c>
      <c r="AF17" s="9">
        <v>65687200</v>
      </c>
      <c r="AG17" s="9">
        <v>-800</v>
      </c>
      <c r="AH17" s="9">
        <v>0</v>
      </c>
      <c r="AI17" s="9">
        <v>65687200</v>
      </c>
      <c r="AJ17" s="9">
        <v>65687200</v>
      </c>
      <c r="AK17" s="9">
        <f t="shared" si="0"/>
        <v>0</v>
      </c>
      <c r="AL17" s="9">
        <f t="shared" si="1"/>
        <v>0</v>
      </c>
      <c r="AM17" s="9">
        <f t="shared" si="2"/>
        <v>0</v>
      </c>
      <c r="AN17" t="s">
        <v>152</v>
      </c>
    </row>
    <row r="18" spans="1:40">
      <c r="A18" t="s">
        <v>796</v>
      </c>
      <c r="B18" t="s">
        <v>841</v>
      </c>
      <c r="C18" t="s">
        <v>825</v>
      </c>
      <c r="D18" t="s">
        <v>826</v>
      </c>
      <c r="E18" t="s">
        <v>827</v>
      </c>
      <c r="F18" t="s">
        <v>41</v>
      </c>
      <c r="G18" t="s">
        <v>801</v>
      </c>
      <c r="H18" t="s">
        <v>842</v>
      </c>
      <c r="I18" t="s">
        <v>828</v>
      </c>
      <c r="J18" t="s">
        <v>829</v>
      </c>
      <c r="K18" t="s">
        <v>830</v>
      </c>
      <c r="L18" t="s">
        <v>805</v>
      </c>
      <c r="M18" t="s">
        <v>830</v>
      </c>
      <c r="N18">
        <v>8035</v>
      </c>
      <c r="O18">
        <v>114</v>
      </c>
      <c r="P18" t="s">
        <v>854</v>
      </c>
      <c r="Q18" s="9">
        <v>0</v>
      </c>
      <c r="R18" s="9">
        <v>0</v>
      </c>
      <c r="S18" s="9">
        <v>0</v>
      </c>
      <c r="T18" s="9">
        <v>233000000</v>
      </c>
      <c r="U18" s="9">
        <v>0</v>
      </c>
      <c r="V18" s="9">
        <v>233000000</v>
      </c>
      <c r="W18" s="9">
        <v>111115000</v>
      </c>
      <c r="X18" s="9">
        <v>111115000</v>
      </c>
      <c r="Y18" s="9">
        <v>121885000</v>
      </c>
      <c r="Z18" s="9">
        <v>111115000</v>
      </c>
      <c r="AA18" s="9">
        <v>0</v>
      </c>
      <c r="AB18" s="9">
        <v>121885000</v>
      </c>
      <c r="AE18" s="9">
        <v>111115000</v>
      </c>
      <c r="AF18" s="9">
        <v>12555000</v>
      </c>
      <c r="AG18" s="9">
        <v>-1900000</v>
      </c>
      <c r="AH18" s="9">
        <v>0</v>
      </c>
      <c r="AI18" s="9">
        <v>12555000</v>
      </c>
      <c r="AJ18" s="9">
        <v>12555000</v>
      </c>
      <c r="AK18" s="9">
        <f t="shared" si="0"/>
        <v>0</v>
      </c>
      <c r="AL18" s="9">
        <f t="shared" si="1"/>
        <v>0</v>
      </c>
      <c r="AM18" s="9">
        <f t="shared" si="2"/>
        <v>0</v>
      </c>
      <c r="AN18" t="s">
        <v>152</v>
      </c>
    </row>
    <row r="19" spans="1:40">
      <c r="A19" t="s">
        <v>796</v>
      </c>
      <c r="B19" t="s">
        <v>841</v>
      </c>
      <c r="C19" t="s">
        <v>825</v>
      </c>
      <c r="D19" t="s">
        <v>826</v>
      </c>
      <c r="E19" t="s">
        <v>835</v>
      </c>
      <c r="F19" t="s">
        <v>41</v>
      </c>
      <c r="G19" t="s">
        <v>801</v>
      </c>
      <c r="H19" t="s">
        <v>842</v>
      </c>
      <c r="I19" t="s">
        <v>828</v>
      </c>
      <c r="J19" t="s">
        <v>829</v>
      </c>
      <c r="K19" t="s">
        <v>836</v>
      </c>
      <c r="L19" t="s">
        <v>805</v>
      </c>
      <c r="M19" t="s">
        <v>836</v>
      </c>
      <c r="N19">
        <v>8016</v>
      </c>
      <c r="O19">
        <v>101</v>
      </c>
      <c r="P19" t="s">
        <v>855</v>
      </c>
      <c r="Q19" s="9">
        <v>0</v>
      </c>
      <c r="R19" s="9">
        <v>934434678</v>
      </c>
      <c r="S19" s="9">
        <v>0</v>
      </c>
      <c r="T19" s="9">
        <v>0</v>
      </c>
      <c r="U19" s="9">
        <v>233000000</v>
      </c>
      <c r="V19" s="9">
        <v>701434678</v>
      </c>
      <c r="W19" s="9">
        <v>506171117</v>
      </c>
      <c r="X19" s="9">
        <v>506171117</v>
      </c>
      <c r="Y19" s="9">
        <v>195263561</v>
      </c>
      <c r="Z19" s="9">
        <v>506171117</v>
      </c>
      <c r="AA19" s="9">
        <v>0</v>
      </c>
      <c r="AB19" s="9">
        <v>195263561</v>
      </c>
      <c r="AE19" s="9">
        <v>506171117</v>
      </c>
      <c r="AF19" s="9">
        <v>140549560</v>
      </c>
      <c r="AG19" s="9">
        <v>-11448883</v>
      </c>
      <c r="AH19" s="9" t="s">
        <v>56</v>
      </c>
      <c r="AI19" s="9">
        <v>140549560</v>
      </c>
      <c r="AJ19" s="9">
        <v>140549560</v>
      </c>
      <c r="AK19" s="9">
        <f t="shared" si="0"/>
        <v>0</v>
      </c>
      <c r="AL19" s="9">
        <f t="shared" si="1"/>
        <v>0</v>
      </c>
      <c r="AM19" s="9">
        <f t="shared" si="2"/>
        <v>0</v>
      </c>
      <c r="AN19" t="s">
        <v>152</v>
      </c>
    </row>
    <row r="20" spans="1:40">
      <c r="A20" t="s">
        <v>796</v>
      </c>
      <c r="B20" t="s">
        <v>841</v>
      </c>
      <c r="C20" t="s">
        <v>825</v>
      </c>
      <c r="D20" t="s">
        <v>826</v>
      </c>
      <c r="E20" t="s">
        <v>856</v>
      </c>
      <c r="F20" t="s">
        <v>41</v>
      </c>
      <c r="G20" t="s">
        <v>801</v>
      </c>
      <c r="H20" t="s">
        <v>842</v>
      </c>
      <c r="I20" t="s">
        <v>828</v>
      </c>
      <c r="J20" t="s">
        <v>829</v>
      </c>
      <c r="K20" t="s">
        <v>857</v>
      </c>
      <c r="L20" t="s">
        <v>805</v>
      </c>
      <c r="M20" t="s">
        <v>857</v>
      </c>
      <c r="N20">
        <v>7907</v>
      </c>
      <c r="O20">
        <v>15</v>
      </c>
      <c r="P20" t="s">
        <v>858</v>
      </c>
      <c r="Q20" s="9">
        <v>20809429</v>
      </c>
      <c r="R20" s="9">
        <v>0</v>
      </c>
      <c r="S20" s="9">
        <v>0</v>
      </c>
      <c r="T20" s="9">
        <v>0</v>
      </c>
      <c r="U20" s="9">
        <v>0</v>
      </c>
      <c r="V20" s="9">
        <v>20809429</v>
      </c>
      <c r="W20" s="9">
        <v>20809429</v>
      </c>
      <c r="X20" s="9">
        <v>20809429</v>
      </c>
      <c r="Y20" s="9">
        <v>0</v>
      </c>
      <c r="Z20" s="9">
        <v>20809429</v>
      </c>
      <c r="AA20" s="9">
        <v>0</v>
      </c>
      <c r="AB20" s="9">
        <v>0</v>
      </c>
      <c r="AE20" s="9">
        <v>20809429</v>
      </c>
      <c r="AF20" s="9">
        <v>6844429</v>
      </c>
      <c r="AG20" s="9">
        <v>0</v>
      </c>
      <c r="AH20" s="9">
        <v>0</v>
      </c>
      <c r="AI20" s="9">
        <v>6844429</v>
      </c>
      <c r="AJ20" s="9">
        <v>6844429</v>
      </c>
      <c r="AK20" s="9">
        <f t="shared" si="0"/>
        <v>0</v>
      </c>
      <c r="AL20" s="9">
        <f t="shared" si="1"/>
        <v>0</v>
      </c>
      <c r="AM20" s="9">
        <f t="shared" si="2"/>
        <v>0</v>
      </c>
      <c r="AN20" t="s">
        <v>152</v>
      </c>
    </row>
    <row r="21" spans="1:40">
      <c r="A21" t="s">
        <v>796</v>
      </c>
      <c r="B21" t="s">
        <v>841</v>
      </c>
      <c r="C21" t="s">
        <v>825</v>
      </c>
      <c r="D21" t="s">
        <v>826</v>
      </c>
      <c r="E21" t="s">
        <v>859</v>
      </c>
      <c r="F21" t="s">
        <v>41</v>
      </c>
      <c r="G21" t="s">
        <v>801</v>
      </c>
      <c r="H21" t="s">
        <v>842</v>
      </c>
      <c r="I21" t="s">
        <v>828</v>
      </c>
      <c r="J21" t="s">
        <v>829</v>
      </c>
      <c r="K21" t="s">
        <v>860</v>
      </c>
      <c r="L21" t="s">
        <v>805</v>
      </c>
      <c r="M21" t="s">
        <v>860</v>
      </c>
      <c r="N21">
        <v>7908</v>
      </c>
      <c r="O21">
        <v>16</v>
      </c>
      <c r="P21" t="s">
        <v>861</v>
      </c>
      <c r="Q21" s="9">
        <v>10294263</v>
      </c>
      <c r="R21" s="9">
        <v>0</v>
      </c>
      <c r="S21" s="9">
        <v>0</v>
      </c>
      <c r="T21" s="9">
        <v>0</v>
      </c>
      <c r="U21" s="9">
        <v>0</v>
      </c>
      <c r="V21" s="9">
        <v>10294263</v>
      </c>
      <c r="W21" s="9">
        <v>10000000</v>
      </c>
      <c r="X21" s="9">
        <v>10000000</v>
      </c>
      <c r="Y21" s="9">
        <v>294263</v>
      </c>
      <c r="Z21" s="9">
        <v>10000000</v>
      </c>
      <c r="AA21" s="9">
        <v>0</v>
      </c>
      <c r="AB21" s="9">
        <v>294263</v>
      </c>
      <c r="AE21" s="9">
        <v>10000000</v>
      </c>
      <c r="AF21" s="9">
        <v>6000000</v>
      </c>
      <c r="AG21" s="9">
        <v>0</v>
      </c>
      <c r="AH21" s="9">
        <v>0</v>
      </c>
      <c r="AI21" s="9">
        <v>6000000</v>
      </c>
      <c r="AJ21" s="9">
        <v>6000000</v>
      </c>
      <c r="AK21" s="9">
        <f t="shared" si="0"/>
        <v>0</v>
      </c>
      <c r="AL21" s="9">
        <f t="shared" si="1"/>
        <v>0</v>
      </c>
      <c r="AM21" s="9">
        <f t="shared" si="2"/>
        <v>0</v>
      </c>
      <c r="AN21" t="s">
        <v>152</v>
      </c>
    </row>
    <row r="22" spans="1:40">
      <c r="A22" t="s">
        <v>796</v>
      </c>
      <c r="B22" t="s">
        <v>841</v>
      </c>
      <c r="C22" t="s">
        <v>825</v>
      </c>
      <c r="D22" t="s">
        <v>826</v>
      </c>
      <c r="E22" t="s">
        <v>838</v>
      </c>
      <c r="F22" t="s">
        <v>41</v>
      </c>
      <c r="G22" t="s">
        <v>801</v>
      </c>
      <c r="H22" t="s">
        <v>842</v>
      </c>
      <c r="I22" t="s">
        <v>828</v>
      </c>
      <c r="J22" t="s">
        <v>829</v>
      </c>
      <c r="K22" t="s">
        <v>839</v>
      </c>
      <c r="L22" t="s">
        <v>805</v>
      </c>
      <c r="M22" t="s">
        <v>839</v>
      </c>
      <c r="N22">
        <v>7909</v>
      </c>
      <c r="O22">
        <v>17</v>
      </c>
      <c r="P22" t="s">
        <v>862</v>
      </c>
      <c r="Q22" s="9">
        <v>400000000</v>
      </c>
      <c r="R22" s="9">
        <v>0</v>
      </c>
      <c r="S22" s="9">
        <v>0</v>
      </c>
      <c r="T22" s="9">
        <v>0</v>
      </c>
      <c r="U22" s="9">
        <v>0</v>
      </c>
      <c r="V22" s="9">
        <v>400000000</v>
      </c>
      <c r="W22" s="9">
        <v>400000000</v>
      </c>
      <c r="X22" s="9">
        <v>400000000</v>
      </c>
      <c r="Y22" s="9">
        <v>0</v>
      </c>
      <c r="Z22" s="9">
        <v>400000000</v>
      </c>
      <c r="AA22" s="9">
        <v>0</v>
      </c>
      <c r="AB22" s="9">
        <v>0</v>
      </c>
      <c r="AE22" s="9">
        <v>400000000</v>
      </c>
      <c r="AF22" s="9">
        <v>155570400</v>
      </c>
      <c r="AG22" s="9">
        <v>0</v>
      </c>
      <c r="AH22" s="9">
        <v>0</v>
      </c>
      <c r="AI22" s="9">
        <v>155570400</v>
      </c>
      <c r="AJ22" s="9">
        <v>155570400</v>
      </c>
      <c r="AK22" s="9">
        <f t="shared" si="0"/>
        <v>0</v>
      </c>
      <c r="AL22" s="9">
        <f t="shared" si="1"/>
        <v>0</v>
      </c>
      <c r="AM22" s="9">
        <f t="shared" si="2"/>
        <v>0</v>
      </c>
      <c r="AN22" t="s">
        <v>152</v>
      </c>
    </row>
    <row r="23" spans="1:40" hidden="1">
      <c r="A23" t="s">
        <v>796</v>
      </c>
      <c r="B23" t="s">
        <v>863</v>
      </c>
      <c r="C23" t="s">
        <v>825</v>
      </c>
      <c r="D23" t="s">
        <v>826</v>
      </c>
      <c r="E23" t="s">
        <v>835</v>
      </c>
      <c r="F23" t="s">
        <v>41</v>
      </c>
      <c r="G23" t="s">
        <v>801</v>
      </c>
      <c r="H23" t="s">
        <v>864</v>
      </c>
      <c r="I23" t="s">
        <v>828</v>
      </c>
      <c r="J23" t="s">
        <v>829</v>
      </c>
      <c r="K23" t="s">
        <v>836</v>
      </c>
      <c r="L23" t="s">
        <v>805</v>
      </c>
      <c r="M23" t="s">
        <v>836</v>
      </c>
      <c r="N23">
        <v>8027</v>
      </c>
      <c r="O23">
        <v>106</v>
      </c>
      <c r="P23" t="s">
        <v>865</v>
      </c>
      <c r="Q23" s="9">
        <v>0</v>
      </c>
      <c r="R23" s="9">
        <v>25000000</v>
      </c>
      <c r="S23" s="9">
        <v>0</v>
      </c>
      <c r="T23" s="9">
        <v>0</v>
      </c>
      <c r="U23" s="9">
        <v>0</v>
      </c>
      <c r="V23" s="9">
        <v>25000000</v>
      </c>
      <c r="W23" s="9">
        <v>24750000</v>
      </c>
      <c r="X23" s="9">
        <v>24750000</v>
      </c>
      <c r="Y23" s="9">
        <v>250000</v>
      </c>
      <c r="Z23" s="9">
        <v>24750000</v>
      </c>
      <c r="AA23" s="9">
        <v>0</v>
      </c>
      <c r="AB23" s="9">
        <v>250000</v>
      </c>
      <c r="AE23" s="9">
        <v>24750000</v>
      </c>
      <c r="AF23" s="9">
        <v>7425000</v>
      </c>
      <c r="AG23" s="9">
        <v>0</v>
      </c>
      <c r="AH23" s="9">
        <v>0</v>
      </c>
      <c r="AI23" s="9">
        <v>7425000</v>
      </c>
      <c r="AJ23" s="9">
        <v>7425000</v>
      </c>
      <c r="AK23" s="9">
        <f t="shared" si="0"/>
        <v>0</v>
      </c>
      <c r="AL23" s="9">
        <f t="shared" si="1"/>
        <v>0</v>
      </c>
      <c r="AM23" s="9">
        <f t="shared" si="2"/>
        <v>0</v>
      </c>
      <c r="AN23" t="s">
        <v>152</v>
      </c>
    </row>
    <row r="24" spans="1:40" hidden="1">
      <c r="A24" t="s">
        <v>796</v>
      </c>
      <c r="B24" t="s">
        <v>866</v>
      </c>
      <c r="C24" t="s">
        <v>825</v>
      </c>
      <c r="D24" t="s">
        <v>826</v>
      </c>
      <c r="E24" t="s">
        <v>835</v>
      </c>
      <c r="F24" t="s">
        <v>41</v>
      </c>
      <c r="G24" t="s">
        <v>801</v>
      </c>
      <c r="H24" t="s">
        <v>867</v>
      </c>
      <c r="I24" t="s">
        <v>828</v>
      </c>
      <c r="J24" t="s">
        <v>829</v>
      </c>
      <c r="K24" t="s">
        <v>836</v>
      </c>
      <c r="L24" t="s">
        <v>805</v>
      </c>
      <c r="M24" t="s">
        <v>836</v>
      </c>
      <c r="N24">
        <v>8028</v>
      </c>
      <c r="O24">
        <v>107</v>
      </c>
      <c r="P24" t="s">
        <v>868</v>
      </c>
      <c r="Q24" s="9">
        <v>0</v>
      </c>
      <c r="R24" s="9">
        <v>50000000</v>
      </c>
      <c r="S24" s="9">
        <v>0</v>
      </c>
      <c r="T24" s="9">
        <v>0</v>
      </c>
      <c r="U24" s="9">
        <v>0</v>
      </c>
      <c r="V24" s="9">
        <v>50000000</v>
      </c>
      <c r="W24" s="9">
        <v>45540000</v>
      </c>
      <c r="X24" s="9">
        <v>45540000</v>
      </c>
      <c r="Y24" s="9">
        <v>4460000</v>
      </c>
      <c r="Z24" s="9">
        <v>45540000</v>
      </c>
      <c r="AA24" s="9">
        <v>0</v>
      </c>
      <c r="AB24" s="9">
        <v>4460000</v>
      </c>
      <c r="AE24" s="9">
        <v>45540000</v>
      </c>
      <c r="AF24" s="9">
        <v>13662000</v>
      </c>
      <c r="AG24" s="9">
        <v>0</v>
      </c>
      <c r="AH24" s="9">
        <v>0</v>
      </c>
      <c r="AI24" s="9">
        <v>13662000</v>
      </c>
      <c r="AJ24" s="9">
        <v>13662000</v>
      </c>
      <c r="AK24" s="9">
        <f t="shared" si="0"/>
        <v>0</v>
      </c>
      <c r="AL24" s="9">
        <f t="shared" si="1"/>
        <v>0</v>
      </c>
      <c r="AM24" s="9">
        <f t="shared" si="2"/>
        <v>0</v>
      </c>
      <c r="AN24" t="s">
        <v>152</v>
      </c>
    </row>
    <row r="25" spans="1:40" hidden="1">
      <c r="A25" t="s">
        <v>796</v>
      </c>
      <c r="B25" t="s">
        <v>869</v>
      </c>
      <c r="C25" t="s">
        <v>798</v>
      </c>
      <c r="D25" t="s">
        <v>799</v>
      </c>
      <c r="E25" t="s">
        <v>800</v>
      </c>
      <c r="F25" t="s">
        <v>41</v>
      </c>
      <c r="G25" t="s">
        <v>801</v>
      </c>
      <c r="H25" t="s">
        <v>870</v>
      </c>
      <c r="I25" t="s">
        <v>802</v>
      </c>
      <c r="J25" t="s">
        <v>803</v>
      </c>
      <c r="K25" t="s">
        <v>804</v>
      </c>
      <c r="L25" t="s">
        <v>805</v>
      </c>
      <c r="M25" t="s">
        <v>804</v>
      </c>
      <c r="N25">
        <v>8017</v>
      </c>
      <c r="O25">
        <v>102</v>
      </c>
      <c r="P25" t="s">
        <v>871</v>
      </c>
      <c r="Q25" s="9">
        <v>0</v>
      </c>
      <c r="R25" s="9">
        <v>0</v>
      </c>
      <c r="S25" s="9">
        <v>0</v>
      </c>
      <c r="T25" s="9">
        <v>53251837</v>
      </c>
      <c r="U25" s="9">
        <v>0</v>
      </c>
      <c r="V25" s="9">
        <v>53251837</v>
      </c>
      <c r="W25" s="9">
        <v>38711897</v>
      </c>
      <c r="X25" s="9">
        <v>38711897</v>
      </c>
      <c r="Y25" s="9">
        <v>14539940</v>
      </c>
      <c r="Z25" s="9">
        <v>38711897</v>
      </c>
      <c r="AA25" s="9">
        <v>0</v>
      </c>
      <c r="AB25" s="9">
        <v>14539940</v>
      </c>
      <c r="AE25" s="9">
        <v>38711897</v>
      </c>
      <c r="AF25" s="9">
        <v>10050000</v>
      </c>
      <c r="AG25" s="9">
        <v>0</v>
      </c>
      <c r="AH25" s="9">
        <v>0</v>
      </c>
      <c r="AI25" s="9">
        <v>10050000</v>
      </c>
      <c r="AJ25" s="9">
        <v>10050000</v>
      </c>
      <c r="AK25" s="9">
        <f t="shared" si="0"/>
        <v>0</v>
      </c>
      <c r="AL25" s="9">
        <f t="shared" si="1"/>
        <v>0</v>
      </c>
      <c r="AM25" s="9">
        <f t="shared" si="2"/>
        <v>0</v>
      </c>
      <c r="AN25" t="s">
        <v>152</v>
      </c>
    </row>
    <row r="26" spans="1:40" hidden="1">
      <c r="A26" t="s">
        <v>796</v>
      </c>
      <c r="B26" t="s">
        <v>869</v>
      </c>
      <c r="C26" t="s">
        <v>798</v>
      </c>
      <c r="D26" t="s">
        <v>799</v>
      </c>
      <c r="E26" t="s">
        <v>813</v>
      </c>
      <c r="F26" t="s">
        <v>41</v>
      </c>
      <c r="G26" t="s">
        <v>801</v>
      </c>
      <c r="H26" t="s">
        <v>870</v>
      </c>
      <c r="I26" t="s">
        <v>802</v>
      </c>
      <c r="J26" t="s">
        <v>803</v>
      </c>
      <c r="K26" t="s">
        <v>814</v>
      </c>
      <c r="L26" t="s">
        <v>805</v>
      </c>
      <c r="M26" t="s">
        <v>814</v>
      </c>
      <c r="N26">
        <v>7987</v>
      </c>
      <c r="O26">
        <v>82</v>
      </c>
      <c r="P26" t="s">
        <v>872</v>
      </c>
      <c r="Q26" s="9">
        <v>0</v>
      </c>
      <c r="R26" s="9">
        <v>63558656</v>
      </c>
      <c r="S26" s="9">
        <v>0</v>
      </c>
      <c r="T26" s="9">
        <v>55000000</v>
      </c>
      <c r="U26" s="9">
        <v>0</v>
      </c>
      <c r="V26" s="9">
        <v>118558656</v>
      </c>
      <c r="W26" s="9">
        <v>109592847</v>
      </c>
      <c r="X26" s="9">
        <v>109592847</v>
      </c>
      <c r="Y26" s="9">
        <v>8965809</v>
      </c>
      <c r="Z26" s="9">
        <v>109592847</v>
      </c>
      <c r="AA26" s="9">
        <v>0</v>
      </c>
      <c r="AB26" s="9">
        <v>8965809</v>
      </c>
      <c r="AE26" s="9">
        <v>109592847</v>
      </c>
      <c r="AF26" s="9">
        <v>62200000</v>
      </c>
      <c r="AG26" s="9">
        <v>-8898212</v>
      </c>
      <c r="AH26" s="9" t="s">
        <v>56</v>
      </c>
      <c r="AI26" s="9">
        <v>62200000</v>
      </c>
      <c r="AJ26" s="9">
        <v>62200000</v>
      </c>
      <c r="AK26" s="9">
        <f t="shared" si="0"/>
        <v>0</v>
      </c>
      <c r="AL26" s="9">
        <f t="shared" si="1"/>
        <v>0</v>
      </c>
      <c r="AM26" s="9">
        <f t="shared" si="2"/>
        <v>0</v>
      </c>
      <c r="AN26" t="s">
        <v>152</v>
      </c>
    </row>
    <row r="27" spans="1:40" hidden="1">
      <c r="A27" t="s">
        <v>796</v>
      </c>
      <c r="B27" t="s">
        <v>869</v>
      </c>
      <c r="C27" t="s">
        <v>798</v>
      </c>
      <c r="D27" t="s">
        <v>799</v>
      </c>
      <c r="E27" t="s">
        <v>816</v>
      </c>
      <c r="F27" t="s">
        <v>41</v>
      </c>
      <c r="G27" t="s">
        <v>801</v>
      </c>
      <c r="H27" t="s">
        <v>870</v>
      </c>
      <c r="I27" t="s">
        <v>802</v>
      </c>
      <c r="J27" t="s">
        <v>803</v>
      </c>
      <c r="K27" t="s">
        <v>817</v>
      </c>
      <c r="L27" t="s">
        <v>805</v>
      </c>
      <c r="M27" t="s">
        <v>817</v>
      </c>
      <c r="N27">
        <v>8018</v>
      </c>
      <c r="O27">
        <v>103</v>
      </c>
      <c r="P27" t="s">
        <v>873</v>
      </c>
      <c r="Q27" s="9">
        <v>0</v>
      </c>
      <c r="R27" s="9">
        <v>0</v>
      </c>
      <c r="S27" s="9">
        <v>0</v>
      </c>
      <c r="T27" s="9">
        <v>45000000</v>
      </c>
      <c r="U27" s="9">
        <v>0</v>
      </c>
      <c r="V27" s="9">
        <v>45000000</v>
      </c>
      <c r="W27" s="9">
        <v>30000000</v>
      </c>
      <c r="X27" s="9">
        <v>30000000</v>
      </c>
      <c r="Y27" s="9">
        <v>15000000</v>
      </c>
      <c r="Z27" s="9">
        <v>30000000</v>
      </c>
      <c r="AA27" s="9">
        <v>0</v>
      </c>
      <c r="AB27" s="9">
        <v>15000000</v>
      </c>
      <c r="AE27" s="9">
        <v>30000000</v>
      </c>
      <c r="AF27" s="9">
        <v>6000000</v>
      </c>
      <c r="AG27" s="9">
        <v>0</v>
      </c>
      <c r="AH27" s="9">
        <v>0</v>
      </c>
      <c r="AI27" s="9">
        <v>6000000</v>
      </c>
      <c r="AJ27" s="9">
        <v>6000000</v>
      </c>
      <c r="AK27" s="9">
        <f t="shared" si="0"/>
        <v>0</v>
      </c>
      <c r="AL27" s="9">
        <f t="shared" si="1"/>
        <v>0</v>
      </c>
      <c r="AM27" s="9">
        <f t="shared" si="2"/>
        <v>0</v>
      </c>
      <c r="AN27" t="s">
        <v>152</v>
      </c>
    </row>
    <row r="28" spans="1:40" hidden="1">
      <c r="A28" t="s">
        <v>796</v>
      </c>
      <c r="B28" t="s">
        <v>869</v>
      </c>
      <c r="C28" t="s">
        <v>798</v>
      </c>
      <c r="D28" t="s">
        <v>799</v>
      </c>
      <c r="E28" t="s">
        <v>822</v>
      </c>
      <c r="F28" t="s">
        <v>41</v>
      </c>
      <c r="G28" t="s">
        <v>801</v>
      </c>
      <c r="H28" t="s">
        <v>870</v>
      </c>
      <c r="I28" t="s">
        <v>802</v>
      </c>
      <c r="J28" t="s">
        <v>803</v>
      </c>
      <c r="K28" t="s">
        <v>823</v>
      </c>
      <c r="L28" t="s">
        <v>805</v>
      </c>
      <c r="M28" t="s">
        <v>823</v>
      </c>
      <c r="N28">
        <v>7988</v>
      </c>
      <c r="O28">
        <v>83</v>
      </c>
      <c r="P28" t="s">
        <v>874</v>
      </c>
      <c r="Q28" s="9">
        <v>0</v>
      </c>
      <c r="R28" s="9">
        <v>363558656</v>
      </c>
      <c r="S28" s="9">
        <v>0</v>
      </c>
      <c r="T28" s="9">
        <v>0</v>
      </c>
      <c r="U28" s="9">
        <v>0</v>
      </c>
      <c r="V28" s="9">
        <v>363558656</v>
      </c>
      <c r="W28" s="9">
        <v>210532837</v>
      </c>
      <c r="X28" s="9">
        <v>210532837</v>
      </c>
      <c r="Y28" s="9">
        <v>153025819</v>
      </c>
      <c r="Z28" s="9">
        <v>210532837</v>
      </c>
      <c r="AA28" s="9">
        <v>0</v>
      </c>
      <c r="AB28" s="9">
        <v>153025819</v>
      </c>
      <c r="AE28" s="9">
        <v>210532837</v>
      </c>
      <c r="AF28" s="9">
        <v>450000</v>
      </c>
      <c r="AG28" s="9">
        <v>-34768988</v>
      </c>
      <c r="AH28" s="9" t="s">
        <v>56</v>
      </c>
      <c r="AI28" s="9">
        <v>450000</v>
      </c>
      <c r="AJ28" s="9">
        <v>450000</v>
      </c>
      <c r="AK28" s="9">
        <f t="shared" si="0"/>
        <v>0</v>
      </c>
      <c r="AL28" s="9">
        <f t="shared" si="1"/>
        <v>0</v>
      </c>
      <c r="AM28" s="9">
        <f t="shared" si="2"/>
        <v>0</v>
      </c>
      <c r="AN28" t="s">
        <v>152</v>
      </c>
    </row>
    <row r="29" spans="1:40" hidden="1">
      <c r="A29" t="s">
        <v>796</v>
      </c>
      <c r="B29" t="s">
        <v>869</v>
      </c>
      <c r="C29" t="s">
        <v>798</v>
      </c>
      <c r="D29" t="s">
        <v>799</v>
      </c>
      <c r="E29" t="s">
        <v>848</v>
      </c>
      <c r="F29" t="s">
        <v>41</v>
      </c>
      <c r="G29" t="s">
        <v>801</v>
      </c>
      <c r="H29" t="s">
        <v>870</v>
      </c>
      <c r="I29" t="s">
        <v>802</v>
      </c>
      <c r="J29" t="s">
        <v>803</v>
      </c>
      <c r="K29" t="s">
        <v>849</v>
      </c>
      <c r="L29" t="s">
        <v>805</v>
      </c>
      <c r="M29" t="s">
        <v>849</v>
      </c>
      <c r="N29">
        <v>7989</v>
      </c>
      <c r="O29">
        <v>84</v>
      </c>
      <c r="P29" t="s">
        <v>875</v>
      </c>
      <c r="Q29" s="9">
        <v>0</v>
      </c>
      <c r="R29" s="9">
        <v>109472675</v>
      </c>
      <c r="S29" s="9">
        <v>0</v>
      </c>
      <c r="T29" s="9">
        <v>0</v>
      </c>
      <c r="U29" s="9">
        <v>45000000</v>
      </c>
      <c r="V29" s="9">
        <v>64472675</v>
      </c>
      <c r="W29" s="9">
        <v>35592848</v>
      </c>
      <c r="X29" s="9">
        <v>35592848</v>
      </c>
      <c r="Y29" s="9">
        <v>28879827</v>
      </c>
      <c r="Z29" s="9">
        <v>35592848</v>
      </c>
      <c r="AA29" s="9">
        <v>0</v>
      </c>
      <c r="AB29" s="9">
        <v>28879827</v>
      </c>
      <c r="AE29" s="9">
        <v>35592848</v>
      </c>
      <c r="AF29" s="9">
        <v>0</v>
      </c>
      <c r="AG29" s="9">
        <v>-8898211</v>
      </c>
      <c r="AH29" s="9" t="s">
        <v>56</v>
      </c>
      <c r="AI29" s="9">
        <v>0</v>
      </c>
      <c r="AJ29" s="9">
        <v>0</v>
      </c>
      <c r="AK29" s="9">
        <f t="shared" si="0"/>
        <v>0</v>
      </c>
      <c r="AL29" s="9">
        <f t="shared" si="1"/>
        <v>0</v>
      </c>
      <c r="AM29" s="9">
        <f t="shared" si="2"/>
        <v>0</v>
      </c>
      <c r="AN29" t="s">
        <v>152</v>
      </c>
    </row>
    <row r="30" spans="1:40" hidden="1">
      <c r="A30" t="s">
        <v>796</v>
      </c>
      <c r="B30" t="s">
        <v>869</v>
      </c>
      <c r="C30" t="s">
        <v>798</v>
      </c>
      <c r="D30" t="s">
        <v>799</v>
      </c>
      <c r="E30" t="s">
        <v>851</v>
      </c>
      <c r="F30" t="s">
        <v>41</v>
      </c>
      <c r="G30" t="s">
        <v>801</v>
      </c>
      <c r="H30" t="s">
        <v>870</v>
      </c>
      <c r="I30" t="s">
        <v>802</v>
      </c>
      <c r="J30" t="s">
        <v>803</v>
      </c>
      <c r="K30" t="s">
        <v>852</v>
      </c>
      <c r="L30" t="s">
        <v>805</v>
      </c>
      <c r="M30" t="s">
        <v>852</v>
      </c>
      <c r="N30">
        <v>7990</v>
      </c>
      <c r="O30">
        <v>85</v>
      </c>
      <c r="P30" t="s">
        <v>876</v>
      </c>
      <c r="Q30" s="9">
        <v>0</v>
      </c>
      <c r="R30" s="9">
        <v>63558656</v>
      </c>
      <c r="S30" s="9">
        <v>0</v>
      </c>
      <c r="T30" s="9">
        <v>0</v>
      </c>
      <c r="U30" s="9">
        <v>0</v>
      </c>
      <c r="V30" s="9">
        <v>63558656</v>
      </c>
      <c r="W30" s="9">
        <v>35592848</v>
      </c>
      <c r="X30" s="9">
        <v>35592848</v>
      </c>
      <c r="Y30" s="9">
        <v>27965808</v>
      </c>
      <c r="Z30" s="9">
        <v>35592848</v>
      </c>
      <c r="AA30" s="9">
        <v>0</v>
      </c>
      <c r="AB30" s="9">
        <v>27965808</v>
      </c>
      <c r="AE30" s="9">
        <v>35592848</v>
      </c>
      <c r="AF30" s="9">
        <v>0</v>
      </c>
      <c r="AG30" s="9">
        <v>-8898211</v>
      </c>
      <c r="AH30" s="9" t="s">
        <v>56</v>
      </c>
      <c r="AI30" s="9">
        <v>0</v>
      </c>
      <c r="AJ30" s="9">
        <v>0</v>
      </c>
      <c r="AK30" s="9">
        <f t="shared" si="0"/>
        <v>0</v>
      </c>
      <c r="AL30" s="9">
        <f t="shared" si="1"/>
        <v>0</v>
      </c>
      <c r="AM30" s="9">
        <f t="shared" si="2"/>
        <v>0</v>
      </c>
      <c r="AN30" t="s">
        <v>152</v>
      </c>
    </row>
    <row r="31" spans="1:40" hidden="1">
      <c r="A31" t="s">
        <v>796</v>
      </c>
      <c r="B31" t="s">
        <v>869</v>
      </c>
      <c r="C31" t="s">
        <v>825</v>
      </c>
      <c r="D31" t="s">
        <v>826</v>
      </c>
      <c r="E31" t="s">
        <v>827</v>
      </c>
      <c r="F31" t="s">
        <v>41</v>
      </c>
      <c r="G31" t="s">
        <v>801</v>
      </c>
      <c r="H31" t="s">
        <v>870</v>
      </c>
      <c r="I31" t="s">
        <v>828</v>
      </c>
      <c r="J31" t="s">
        <v>829</v>
      </c>
      <c r="K31" t="s">
        <v>830</v>
      </c>
      <c r="L31" t="s">
        <v>805</v>
      </c>
      <c r="M31" t="s">
        <v>830</v>
      </c>
      <c r="N31">
        <v>8019</v>
      </c>
      <c r="O31">
        <v>104</v>
      </c>
      <c r="P31" t="s">
        <v>877</v>
      </c>
      <c r="Q31" s="9">
        <v>0</v>
      </c>
      <c r="R31" s="9">
        <v>0</v>
      </c>
      <c r="S31" s="9">
        <v>0</v>
      </c>
      <c r="T31" s="9">
        <v>50000000</v>
      </c>
      <c r="U31" s="9">
        <v>0</v>
      </c>
      <c r="V31" s="9">
        <v>50000000</v>
      </c>
      <c r="W31" s="9">
        <v>40430000</v>
      </c>
      <c r="X31" s="9">
        <v>40430000</v>
      </c>
      <c r="Y31" s="9">
        <v>9570000</v>
      </c>
      <c r="Z31" s="9">
        <v>40430000</v>
      </c>
      <c r="AA31" s="9">
        <v>0</v>
      </c>
      <c r="AB31" s="9">
        <v>9570000</v>
      </c>
      <c r="AE31" s="9">
        <v>40430000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f t="shared" si="0"/>
        <v>0</v>
      </c>
      <c r="AL31" s="9">
        <f t="shared" si="1"/>
        <v>0</v>
      </c>
      <c r="AM31" s="9">
        <f t="shared" si="2"/>
        <v>0</v>
      </c>
      <c r="AN31" t="s">
        <v>152</v>
      </c>
    </row>
    <row r="32" spans="1:40" hidden="1">
      <c r="A32" t="s">
        <v>796</v>
      </c>
      <c r="B32" t="s">
        <v>869</v>
      </c>
      <c r="C32" t="s">
        <v>825</v>
      </c>
      <c r="D32" t="s">
        <v>826</v>
      </c>
      <c r="E32" t="s">
        <v>832</v>
      </c>
      <c r="F32" t="s">
        <v>41</v>
      </c>
      <c r="G32" t="s">
        <v>801</v>
      </c>
      <c r="H32" t="s">
        <v>870</v>
      </c>
      <c r="I32" t="s">
        <v>828</v>
      </c>
      <c r="J32" t="s">
        <v>829</v>
      </c>
      <c r="K32" t="s">
        <v>833</v>
      </c>
      <c r="L32" t="s">
        <v>805</v>
      </c>
      <c r="M32" t="s">
        <v>833</v>
      </c>
      <c r="N32">
        <v>7991</v>
      </c>
      <c r="O32">
        <v>86</v>
      </c>
      <c r="P32" t="s">
        <v>878</v>
      </c>
      <c r="Q32" s="9">
        <v>0</v>
      </c>
      <c r="R32" s="9">
        <v>327117311</v>
      </c>
      <c r="S32" s="9">
        <v>0</v>
      </c>
      <c r="T32" s="9">
        <v>0</v>
      </c>
      <c r="U32" s="9">
        <v>53251837</v>
      </c>
      <c r="V32" s="9">
        <v>273865474</v>
      </c>
      <c r="W32" s="9">
        <v>256069050</v>
      </c>
      <c r="X32" s="9">
        <v>256069050</v>
      </c>
      <c r="Y32" s="9">
        <v>17796424</v>
      </c>
      <c r="Z32" s="9">
        <v>256069050</v>
      </c>
      <c r="AA32" s="9">
        <v>0</v>
      </c>
      <c r="AB32" s="9">
        <v>17796424</v>
      </c>
      <c r="AE32" s="9">
        <v>256069050</v>
      </c>
      <c r="AF32" s="9">
        <v>17885473</v>
      </c>
      <c r="AG32" s="9">
        <v>-17796424</v>
      </c>
      <c r="AH32" s="9" t="s">
        <v>56</v>
      </c>
      <c r="AI32" s="9">
        <v>17885473</v>
      </c>
      <c r="AJ32" s="9">
        <v>17885473</v>
      </c>
      <c r="AK32" s="9">
        <f t="shared" si="0"/>
        <v>0</v>
      </c>
      <c r="AL32" s="9">
        <f t="shared" si="1"/>
        <v>0</v>
      </c>
      <c r="AM32" s="9">
        <f t="shared" si="2"/>
        <v>0</v>
      </c>
      <c r="AN32" t="s">
        <v>152</v>
      </c>
    </row>
    <row r="33" spans="1:40" hidden="1">
      <c r="A33" t="s">
        <v>796</v>
      </c>
      <c r="B33" t="s">
        <v>869</v>
      </c>
      <c r="C33" t="s">
        <v>825</v>
      </c>
      <c r="D33" t="s">
        <v>826</v>
      </c>
      <c r="E33" t="s">
        <v>838</v>
      </c>
      <c r="F33" t="s">
        <v>41</v>
      </c>
      <c r="G33" t="s">
        <v>801</v>
      </c>
      <c r="H33" t="s">
        <v>870</v>
      </c>
      <c r="I33" t="s">
        <v>828</v>
      </c>
      <c r="J33" t="s">
        <v>829</v>
      </c>
      <c r="K33" t="s">
        <v>839</v>
      </c>
      <c r="L33" t="s">
        <v>805</v>
      </c>
      <c r="M33" t="s">
        <v>839</v>
      </c>
      <c r="N33">
        <v>7992</v>
      </c>
      <c r="O33">
        <v>87</v>
      </c>
      <c r="P33" t="s">
        <v>879</v>
      </c>
      <c r="Q33" s="9">
        <v>0</v>
      </c>
      <c r="R33" s="9">
        <v>50000000</v>
      </c>
      <c r="S33" s="9">
        <v>0</v>
      </c>
      <c r="T33" s="9">
        <v>0</v>
      </c>
      <c r="U33" s="9">
        <v>50000000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f t="shared" si="0"/>
        <v>0</v>
      </c>
      <c r="AL33" s="9">
        <f t="shared" si="1"/>
        <v>0</v>
      </c>
      <c r="AM33" s="9">
        <f t="shared" si="2"/>
        <v>0</v>
      </c>
      <c r="AN33" t="s">
        <v>152</v>
      </c>
    </row>
    <row r="34" spans="1:40">
      <c r="A34" t="s">
        <v>796</v>
      </c>
      <c r="B34" t="s">
        <v>880</v>
      </c>
      <c r="C34" t="s">
        <v>825</v>
      </c>
      <c r="D34" t="s">
        <v>826</v>
      </c>
      <c r="E34" t="s">
        <v>827</v>
      </c>
      <c r="F34" t="s">
        <v>41</v>
      </c>
      <c r="G34" t="s">
        <v>801</v>
      </c>
      <c r="H34" t="s">
        <v>881</v>
      </c>
      <c r="I34" t="s">
        <v>828</v>
      </c>
      <c r="J34" t="s">
        <v>829</v>
      </c>
      <c r="K34" t="s">
        <v>830</v>
      </c>
      <c r="L34" t="s">
        <v>805</v>
      </c>
      <c r="M34" t="s">
        <v>830</v>
      </c>
      <c r="N34">
        <v>8036</v>
      </c>
      <c r="O34">
        <v>115</v>
      </c>
      <c r="P34" t="s">
        <v>882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f t="shared" si="0"/>
        <v>0</v>
      </c>
      <c r="AL34" s="9">
        <f t="shared" si="1"/>
        <v>0</v>
      </c>
      <c r="AM34" s="9">
        <f t="shared" si="2"/>
        <v>0</v>
      </c>
      <c r="AN34" t="s">
        <v>152</v>
      </c>
    </row>
    <row r="35" spans="1:40">
      <c r="A35" t="s">
        <v>796</v>
      </c>
      <c r="B35" t="s">
        <v>880</v>
      </c>
      <c r="C35" t="s">
        <v>825</v>
      </c>
      <c r="D35" t="s">
        <v>826</v>
      </c>
      <c r="E35" t="s">
        <v>835</v>
      </c>
      <c r="F35" t="s">
        <v>41</v>
      </c>
      <c r="G35" t="s">
        <v>801</v>
      </c>
      <c r="H35" t="s">
        <v>881</v>
      </c>
      <c r="I35" t="s">
        <v>828</v>
      </c>
      <c r="J35" t="s">
        <v>829</v>
      </c>
      <c r="K35" t="s">
        <v>836</v>
      </c>
      <c r="L35" t="s">
        <v>805</v>
      </c>
      <c r="M35" t="s">
        <v>836</v>
      </c>
      <c r="N35">
        <v>7993</v>
      </c>
      <c r="O35">
        <v>88</v>
      </c>
      <c r="P35" t="s">
        <v>883</v>
      </c>
      <c r="Q35" s="9">
        <v>0</v>
      </c>
      <c r="R35" s="9">
        <v>1321777205</v>
      </c>
      <c r="S35" s="9">
        <v>0</v>
      </c>
      <c r="T35" s="9">
        <v>0</v>
      </c>
      <c r="U35" s="9">
        <v>0</v>
      </c>
      <c r="V35" s="9">
        <v>1321777205</v>
      </c>
      <c r="W35" s="9">
        <v>1066490545</v>
      </c>
      <c r="X35" s="9">
        <v>1066490545</v>
      </c>
      <c r="Y35" s="9">
        <v>255286660</v>
      </c>
      <c r="Z35" s="9">
        <v>1066490545</v>
      </c>
      <c r="AA35" s="9">
        <v>0</v>
      </c>
      <c r="AB35" s="9">
        <v>255286660</v>
      </c>
      <c r="AE35" s="9">
        <v>1060490545</v>
      </c>
      <c r="AF35" s="9">
        <v>243623538</v>
      </c>
      <c r="AG35" s="9">
        <v>-58290916</v>
      </c>
      <c r="AH35" s="9" t="s">
        <v>56</v>
      </c>
      <c r="AI35" s="9">
        <v>243623538</v>
      </c>
      <c r="AJ35" s="9">
        <v>233123538</v>
      </c>
      <c r="AK35" s="9">
        <f t="shared" si="0"/>
        <v>0</v>
      </c>
      <c r="AL35" s="9">
        <f t="shared" si="1"/>
        <v>0</v>
      </c>
      <c r="AM35" s="9">
        <f t="shared" si="2"/>
        <v>6000000</v>
      </c>
      <c r="AN35" t="s">
        <v>152</v>
      </c>
    </row>
    <row r="36" spans="1:40" hidden="1">
      <c r="A36" t="s">
        <v>884</v>
      </c>
      <c r="B36" t="s">
        <v>797</v>
      </c>
      <c r="C36" t="s">
        <v>798</v>
      </c>
      <c r="D36" t="s">
        <v>885</v>
      </c>
      <c r="E36" t="s">
        <v>886</v>
      </c>
      <c r="F36" t="s">
        <v>41</v>
      </c>
      <c r="G36" t="s">
        <v>887</v>
      </c>
      <c r="H36" t="s">
        <v>455</v>
      </c>
      <c r="I36" t="s">
        <v>802</v>
      </c>
      <c r="J36" t="s">
        <v>888</v>
      </c>
      <c r="K36" t="s">
        <v>889</v>
      </c>
      <c r="L36" t="s">
        <v>805</v>
      </c>
      <c r="M36" t="s">
        <v>889</v>
      </c>
      <c r="N36">
        <v>7910</v>
      </c>
      <c r="O36">
        <v>18</v>
      </c>
      <c r="P36" t="s">
        <v>890</v>
      </c>
      <c r="Q36" s="9">
        <v>325000000</v>
      </c>
      <c r="R36" s="9">
        <v>0</v>
      </c>
      <c r="S36" s="9">
        <v>0</v>
      </c>
      <c r="T36" s="9">
        <v>0</v>
      </c>
      <c r="U36" s="9">
        <v>0</v>
      </c>
      <c r="V36" s="9">
        <v>325000000</v>
      </c>
      <c r="W36" s="9">
        <v>320000000</v>
      </c>
      <c r="X36" s="9">
        <v>320000000</v>
      </c>
      <c r="Y36" s="9">
        <v>5000000</v>
      </c>
      <c r="Z36" s="9">
        <v>320000000</v>
      </c>
      <c r="AA36" s="9">
        <v>0</v>
      </c>
      <c r="AB36" s="9">
        <f>V36-Z36</f>
        <v>5000000</v>
      </c>
      <c r="AE36" s="9">
        <v>320000000</v>
      </c>
      <c r="AF36" s="9">
        <v>315000000</v>
      </c>
      <c r="AG36" s="9">
        <v>0</v>
      </c>
      <c r="AH36" s="9">
        <v>0</v>
      </c>
      <c r="AI36" s="9">
        <v>315000000</v>
      </c>
      <c r="AJ36" s="9">
        <v>315000000</v>
      </c>
      <c r="AK36" s="9">
        <f t="shared" si="0"/>
        <v>0</v>
      </c>
      <c r="AL36" s="9">
        <f t="shared" si="1"/>
        <v>0</v>
      </c>
      <c r="AM36" s="9">
        <f t="shared" si="2"/>
        <v>0</v>
      </c>
      <c r="AN36" t="s">
        <v>152</v>
      </c>
    </row>
    <row r="37" spans="1:40" hidden="1">
      <c r="A37" t="s">
        <v>884</v>
      </c>
      <c r="B37" t="s">
        <v>797</v>
      </c>
      <c r="C37" t="s">
        <v>798</v>
      </c>
      <c r="D37" t="s">
        <v>885</v>
      </c>
      <c r="E37" t="s">
        <v>891</v>
      </c>
      <c r="F37" t="s">
        <v>41</v>
      </c>
      <c r="G37" t="s">
        <v>887</v>
      </c>
      <c r="H37" t="s">
        <v>455</v>
      </c>
      <c r="I37" t="s">
        <v>802</v>
      </c>
      <c r="J37" t="s">
        <v>888</v>
      </c>
      <c r="K37" t="s">
        <v>892</v>
      </c>
      <c r="L37" t="s">
        <v>805</v>
      </c>
      <c r="M37" t="s">
        <v>892</v>
      </c>
      <c r="N37">
        <v>7911</v>
      </c>
      <c r="O37">
        <v>19</v>
      </c>
      <c r="P37" t="s">
        <v>893</v>
      </c>
      <c r="Q37" s="9">
        <v>200000000</v>
      </c>
      <c r="R37" s="9">
        <v>200000000</v>
      </c>
      <c r="S37" s="9">
        <v>0</v>
      </c>
      <c r="T37" s="9">
        <v>0</v>
      </c>
      <c r="U37" s="9">
        <v>0</v>
      </c>
      <c r="V37" s="9">
        <v>400000000</v>
      </c>
      <c r="W37" s="9">
        <v>400000000</v>
      </c>
      <c r="X37" s="9">
        <v>400000000</v>
      </c>
      <c r="Y37" s="9">
        <v>0</v>
      </c>
      <c r="Z37" s="9">
        <v>400000000</v>
      </c>
      <c r="AA37" s="9">
        <v>0</v>
      </c>
      <c r="AB37" s="9">
        <v>0</v>
      </c>
      <c r="AE37" s="9">
        <v>400000000</v>
      </c>
      <c r="AF37" s="9">
        <v>237011960</v>
      </c>
      <c r="AG37" s="9">
        <v>0</v>
      </c>
      <c r="AH37" s="9">
        <v>0</v>
      </c>
      <c r="AI37" s="9">
        <v>237011960</v>
      </c>
      <c r="AJ37" s="9">
        <v>237011960</v>
      </c>
      <c r="AK37" s="9">
        <f t="shared" si="0"/>
        <v>0</v>
      </c>
      <c r="AL37" s="9">
        <f t="shared" si="1"/>
        <v>0</v>
      </c>
      <c r="AM37" s="9">
        <f t="shared" si="2"/>
        <v>0</v>
      </c>
      <c r="AN37" t="s">
        <v>152</v>
      </c>
    </row>
    <row r="38" spans="1:40" hidden="1">
      <c r="A38" t="s">
        <v>884</v>
      </c>
      <c r="B38" t="s">
        <v>797</v>
      </c>
      <c r="C38" t="s">
        <v>798</v>
      </c>
      <c r="D38" t="s">
        <v>885</v>
      </c>
      <c r="E38" t="s">
        <v>894</v>
      </c>
      <c r="F38" t="s">
        <v>41</v>
      </c>
      <c r="G38" t="s">
        <v>887</v>
      </c>
      <c r="H38" t="s">
        <v>455</v>
      </c>
      <c r="I38" t="s">
        <v>802</v>
      </c>
      <c r="J38" t="s">
        <v>888</v>
      </c>
      <c r="K38" t="s">
        <v>895</v>
      </c>
      <c r="L38" t="s">
        <v>805</v>
      </c>
      <c r="M38" t="s">
        <v>895</v>
      </c>
      <c r="N38">
        <v>7912</v>
      </c>
      <c r="O38">
        <v>20</v>
      </c>
      <c r="P38" t="s">
        <v>896</v>
      </c>
      <c r="Q38" s="9">
        <v>500000000</v>
      </c>
      <c r="R38" s="9">
        <v>0</v>
      </c>
      <c r="S38" s="9">
        <v>0</v>
      </c>
      <c r="T38" s="9">
        <v>0</v>
      </c>
      <c r="U38" s="9">
        <v>0</v>
      </c>
      <c r="V38" s="9">
        <v>500000000</v>
      </c>
      <c r="W38" s="9">
        <v>498443828</v>
      </c>
      <c r="X38" s="9">
        <v>498443828</v>
      </c>
      <c r="Y38" s="9">
        <v>1556172</v>
      </c>
      <c r="Z38" s="9">
        <v>498443828</v>
      </c>
      <c r="AA38" s="9">
        <v>0</v>
      </c>
      <c r="AB38" s="9">
        <v>1556172</v>
      </c>
      <c r="AE38" s="9">
        <v>498443828</v>
      </c>
      <c r="AF38" s="9">
        <v>293464542</v>
      </c>
      <c r="AG38" s="9">
        <v>-1556172</v>
      </c>
      <c r="AH38" s="9">
        <v>0</v>
      </c>
      <c r="AI38" s="9">
        <v>293464542</v>
      </c>
      <c r="AJ38" s="9">
        <v>293464542</v>
      </c>
      <c r="AK38" s="9">
        <f t="shared" si="0"/>
        <v>0</v>
      </c>
      <c r="AL38" s="9">
        <f t="shared" si="1"/>
        <v>0</v>
      </c>
      <c r="AM38" s="9">
        <f t="shared" si="2"/>
        <v>0</v>
      </c>
      <c r="AN38" t="s">
        <v>152</v>
      </c>
    </row>
    <row r="39" spans="1:40" hidden="1">
      <c r="A39" t="s">
        <v>884</v>
      </c>
      <c r="B39" t="s">
        <v>897</v>
      </c>
      <c r="C39" t="s">
        <v>798</v>
      </c>
      <c r="D39" t="s">
        <v>885</v>
      </c>
      <c r="E39" t="s">
        <v>894</v>
      </c>
      <c r="F39" t="s">
        <v>41</v>
      </c>
      <c r="G39" t="s">
        <v>887</v>
      </c>
      <c r="H39" t="s">
        <v>898</v>
      </c>
      <c r="I39" t="s">
        <v>802</v>
      </c>
      <c r="J39" t="s">
        <v>888</v>
      </c>
      <c r="K39" t="s">
        <v>895</v>
      </c>
      <c r="L39" t="s">
        <v>805</v>
      </c>
      <c r="M39" t="s">
        <v>895</v>
      </c>
      <c r="N39">
        <v>8043</v>
      </c>
      <c r="O39">
        <v>121</v>
      </c>
      <c r="P39" t="s">
        <v>899</v>
      </c>
      <c r="Q39" s="9">
        <v>0</v>
      </c>
      <c r="R39" s="9">
        <v>1500000000</v>
      </c>
      <c r="S39" s="9">
        <v>0</v>
      </c>
      <c r="T39" s="9">
        <v>0</v>
      </c>
      <c r="U39" s="9">
        <v>0</v>
      </c>
      <c r="V39" s="9">
        <v>1500000000</v>
      </c>
      <c r="W39" s="9">
        <v>1500000000</v>
      </c>
      <c r="X39" s="9">
        <v>1500000000</v>
      </c>
      <c r="Y39" s="9">
        <v>0</v>
      </c>
      <c r="Z39" s="9">
        <v>1500000000</v>
      </c>
      <c r="AA39" s="9">
        <v>0</v>
      </c>
      <c r="AB39" s="9">
        <v>0</v>
      </c>
      <c r="AE39" s="9">
        <v>1500000000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f t="shared" si="0"/>
        <v>0</v>
      </c>
      <c r="AL39" s="9">
        <f t="shared" si="1"/>
        <v>0</v>
      </c>
      <c r="AM39" s="9">
        <f t="shared" si="2"/>
        <v>0</v>
      </c>
      <c r="AN39" t="s">
        <v>152</v>
      </c>
    </row>
    <row r="40" spans="1:40" hidden="1">
      <c r="A40" t="s">
        <v>900</v>
      </c>
      <c r="B40" t="s">
        <v>797</v>
      </c>
      <c r="C40" t="s">
        <v>825</v>
      </c>
      <c r="D40" t="s">
        <v>901</v>
      </c>
      <c r="E40" t="s">
        <v>902</v>
      </c>
      <c r="F40" t="s">
        <v>41</v>
      </c>
      <c r="G40" t="s">
        <v>903</v>
      </c>
      <c r="H40" t="s">
        <v>455</v>
      </c>
      <c r="I40" t="s">
        <v>828</v>
      </c>
      <c r="J40" t="s">
        <v>904</v>
      </c>
      <c r="K40" t="s">
        <v>905</v>
      </c>
      <c r="L40" t="s">
        <v>805</v>
      </c>
      <c r="M40" t="s">
        <v>906</v>
      </c>
      <c r="N40">
        <v>8002</v>
      </c>
      <c r="O40">
        <v>94</v>
      </c>
      <c r="P40" t="s">
        <v>907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f t="shared" si="0"/>
        <v>0</v>
      </c>
      <c r="AL40" s="9">
        <f t="shared" si="1"/>
        <v>0</v>
      </c>
      <c r="AM40" s="9">
        <f t="shared" si="2"/>
        <v>0</v>
      </c>
      <c r="AN40" t="s">
        <v>152</v>
      </c>
    </row>
    <row r="41" spans="1:40" hidden="1">
      <c r="A41" t="s">
        <v>900</v>
      </c>
      <c r="B41" t="s">
        <v>797</v>
      </c>
      <c r="C41" t="s">
        <v>825</v>
      </c>
      <c r="D41" t="s">
        <v>901</v>
      </c>
      <c r="E41" t="s">
        <v>908</v>
      </c>
      <c r="F41" t="s">
        <v>41</v>
      </c>
      <c r="G41" t="s">
        <v>903</v>
      </c>
      <c r="H41" t="s">
        <v>455</v>
      </c>
      <c r="I41" t="s">
        <v>828</v>
      </c>
      <c r="J41" t="s">
        <v>904</v>
      </c>
      <c r="K41" t="s">
        <v>909</v>
      </c>
      <c r="L41" t="s">
        <v>805</v>
      </c>
      <c r="M41" t="s">
        <v>909</v>
      </c>
      <c r="N41">
        <v>7913</v>
      </c>
      <c r="O41">
        <v>21</v>
      </c>
      <c r="P41" t="s">
        <v>910</v>
      </c>
      <c r="Q41" s="9">
        <v>50000000</v>
      </c>
      <c r="R41" s="9">
        <v>0</v>
      </c>
      <c r="S41" s="9">
        <v>0</v>
      </c>
      <c r="T41" s="9">
        <v>0</v>
      </c>
      <c r="U41" s="9">
        <v>0</v>
      </c>
      <c r="V41" s="9">
        <v>50000000</v>
      </c>
      <c r="W41" s="9">
        <v>35592848</v>
      </c>
      <c r="X41" s="9">
        <v>35592848</v>
      </c>
      <c r="Y41" s="9">
        <v>14407152</v>
      </c>
      <c r="Z41" s="9">
        <v>35592848</v>
      </c>
      <c r="AA41" s="9">
        <v>0</v>
      </c>
      <c r="AB41" s="9">
        <v>14407152</v>
      </c>
      <c r="AE41" s="9">
        <v>35592848</v>
      </c>
      <c r="AF41" s="9">
        <v>0</v>
      </c>
      <c r="AG41" s="9">
        <v>-8898211</v>
      </c>
      <c r="AH41" s="9" t="s">
        <v>56</v>
      </c>
      <c r="AI41" s="9">
        <v>0</v>
      </c>
      <c r="AJ41" s="9">
        <v>0</v>
      </c>
      <c r="AK41" s="9">
        <f t="shared" si="0"/>
        <v>0</v>
      </c>
      <c r="AL41" s="9">
        <f t="shared" si="1"/>
        <v>0</v>
      </c>
      <c r="AM41" s="9">
        <f t="shared" si="2"/>
        <v>0</v>
      </c>
      <c r="AN41" t="s">
        <v>152</v>
      </c>
    </row>
    <row r="42" spans="1:40" hidden="1">
      <c r="A42" t="s">
        <v>900</v>
      </c>
      <c r="B42" t="s">
        <v>797</v>
      </c>
      <c r="C42" t="s">
        <v>911</v>
      </c>
      <c r="D42" t="s">
        <v>901</v>
      </c>
      <c r="E42" t="s">
        <v>902</v>
      </c>
      <c r="F42" t="s">
        <v>41</v>
      </c>
      <c r="G42" t="s">
        <v>903</v>
      </c>
      <c r="H42" t="s">
        <v>455</v>
      </c>
      <c r="I42" t="s">
        <v>912</v>
      </c>
      <c r="J42" t="s">
        <v>904</v>
      </c>
      <c r="K42" t="s">
        <v>905</v>
      </c>
      <c r="L42" t="s">
        <v>805</v>
      </c>
      <c r="M42" t="s">
        <v>905</v>
      </c>
      <c r="N42">
        <v>7914</v>
      </c>
      <c r="O42">
        <v>22</v>
      </c>
      <c r="P42" t="s">
        <v>913</v>
      </c>
      <c r="Q42" s="9">
        <v>850000000</v>
      </c>
      <c r="R42" s="9">
        <v>0</v>
      </c>
      <c r="S42" s="9">
        <v>0</v>
      </c>
      <c r="T42" s="9">
        <v>0</v>
      </c>
      <c r="U42" s="9">
        <v>0</v>
      </c>
      <c r="V42" s="9">
        <v>850000000</v>
      </c>
      <c r="W42" s="9">
        <v>850000000</v>
      </c>
      <c r="X42" s="9">
        <v>850000000</v>
      </c>
      <c r="Y42" s="9">
        <v>0</v>
      </c>
      <c r="Z42" s="9">
        <v>850000000</v>
      </c>
      <c r="AA42" s="9">
        <v>0</v>
      </c>
      <c r="AB42" s="9">
        <v>0</v>
      </c>
      <c r="AE42" s="9">
        <v>850000000</v>
      </c>
      <c r="AF42" s="9">
        <v>722980000</v>
      </c>
      <c r="AG42" s="9">
        <v>0</v>
      </c>
      <c r="AH42" s="9">
        <v>0</v>
      </c>
      <c r="AI42" s="9">
        <v>722980000</v>
      </c>
      <c r="AJ42" s="9">
        <v>722980000</v>
      </c>
      <c r="AK42" s="9">
        <f t="shared" si="0"/>
        <v>0</v>
      </c>
      <c r="AL42" s="9">
        <f t="shared" si="1"/>
        <v>0</v>
      </c>
      <c r="AM42" s="9">
        <f t="shared" si="2"/>
        <v>0</v>
      </c>
      <c r="AN42" t="s">
        <v>152</v>
      </c>
    </row>
    <row r="43" spans="1:40" hidden="1">
      <c r="A43" t="s">
        <v>900</v>
      </c>
      <c r="B43" t="s">
        <v>869</v>
      </c>
      <c r="C43" t="s">
        <v>825</v>
      </c>
      <c r="D43" t="s">
        <v>901</v>
      </c>
      <c r="E43" t="s">
        <v>902</v>
      </c>
      <c r="F43" t="s">
        <v>41</v>
      </c>
      <c r="G43" t="s">
        <v>903</v>
      </c>
      <c r="H43" t="s">
        <v>870</v>
      </c>
      <c r="I43" t="s">
        <v>828</v>
      </c>
      <c r="J43" t="s">
        <v>904</v>
      </c>
      <c r="K43" t="s">
        <v>905</v>
      </c>
      <c r="L43" t="s">
        <v>805</v>
      </c>
      <c r="M43" t="s">
        <v>914</v>
      </c>
      <c r="N43">
        <v>8003</v>
      </c>
      <c r="O43">
        <v>95</v>
      </c>
      <c r="P43" t="s">
        <v>915</v>
      </c>
      <c r="Q43" s="9">
        <v>0</v>
      </c>
      <c r="R43" s="9">
        <v>2465000000</v>
      </c>
      <c r="S43" s="9">
        <v>0</v>
      </c>
      <c r="T43" s="9">
        <v>0</v>
      </c>
      <c r="U43" s="9">
        <v>55000000</v>
      </c>
      <c r="V43" s="9">
        <v>2410000000</v>
      </c>
      <c r="W43" s="9">
        <v>795000000</v>
      </c>
      <c r="X43" s="9">
        <v>795000000</v>
      </c>
      <c r="Y43" s="9">
        <v>1615000000</v>
      </c>
      <c r="Z43" s="9">
        <v>795000000</v>
      </c>
      <c r="AA43" s="9">
        <v>0</v>
      </c>
      <c r="AB43" s="9">
        <v>1615000000</v>
      </c>
      <c r="AE43" s="9">
        <v>795000000</v>
      </c>
      <c r="AF43" s="9">
        <v>289190227</v>
      </c>
      <c r="AG43" s="9">
        <v>0</v>
      </c>
      <c r="AH43" s="9">
        <v>0</v>
      </c>
      <c r="AI43" s="9">
        <v>289190227</v>
      </c>
      <c r="AJ43" s="9">
        <v>289190227</v>
      </c>
      <c r="AK43" s="9">
        <f t="shared" si="0"/>
        <v>0</v>
      </c>
      <c r="AL43" s="9">
        <f t="shared" si="1"/>
        <v>0</v>
      </c>
      <c r="AM43" s="9">
        <f t="shared" si="2"/>
        <v>0</v>
      </c>
      <c r="AN43" t="s">
        <v>152</v>
      </c>
    </row>
    <row r="44" spans="1:40" hidden="1">
      <c r="A44" t="s">
        <v>900</v>
      </c>
      <c r="B44" t="s">
        <v>869</v>
      </c>
      <c r="C44" t="s">
        <v>825</v>
      </c>
      <c r="D44" t="s">
        <v>901</v>
      </c>
      <c r="E44" t="s">
        <v>908</v>
      </c>
      <c r="F44" t="s">
        <v>41</v>
      </c>
      <c r="G44" t="s">
        <v>903</v>
      </c>
      <c r="H44" t="s">
        <v>870</v>
      </c>
      <c r="I44" t="s">
        <v>828</v>
      </c>
      <c r="J44" t="s">
        <v>904</v>
      </c>
      <c r="K44" t="s">
        <v>909</v>
      </c>
      <c r="L44" t="s">
        <v>805</v>
      </c>
      <c r="M44" t="s">
        <v>909</v>
      </c>
      <c r="N44">
        <v>7994</v>
      </c>
      <c r="O44">
        <v>89</v>
      </c>
      <c r="P44" t="s">
        <v>916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f t="shared" si="0"/>
        <v>0</v>
      </c>
      <c r="AL44" s="9">
        <f t="shared" si="1"/>
        <v>0</v>
      </c>
      <c r="AM44" s="9">
        <f t="shared" si="2"/>
        <v>0</v>
      </c>
      <c r="AN44" t="s">
        <v>152</v>
      </c>
    </row>
    <row r="45" spans="1:40" hidden="1">
      <c r="A45" t="s">
        <v>917</v>
      </c>
      <c r="B45" t="s">
        <v>797</v>
      </c>
      <c r="C45" t="s">
        <v>918</v>
      </c>
      <c r="D45" t="s">
        <v>919</v>
      </c>
      <c r="E45" t="s">
        <v>920</v>
      </c>
      <c r="F45" t="s">
        <v>41</v>
      </c>
      <c r="G45" t="s">
        <v>921</v>
      </c>
      <c r="H45" t="s">
        <v>455</v>
      </c>
      <c r="I45" t="s">
        <v>922</v>
      </c>
      <c r="J45" t="s">
        <v>923</v>
      </c>
      <c r="K45" t="s">
        <v>924</v>
      </c>
      <c r="L45" t="s">
        <v>805</v>
      </c>
      <c r="M45" t="s">
        <v>924</v>
      </c>
      <c r="N45">
        <v>8004</v>
      </c>
      <c r="O45">
        <v>96</v>
      </c>
      <c r="P45" t="s">
        <v>925</v>
      </c>
      <c r="Q45" s="9">
        <v>0</v>
      </c>
      <c r="R45" s="9">
        <v>490000000</v>
      </c>
      <c r="S45" s="9">
        <v>0</v>
      </c>
      <c r="T45" s="9">
        <v>0</v>
      </c>
      <c r="U45" s="9">
        <v>490000000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f t="shared" si="0"/>
        <v>0</v>
      </c>
      <c r="AL45" s="9">
        <f t="shared" si="1"/>
        <v>0</v>
      </c>
      <c r="AM45" s="9">
        <f t="shared" si="2"/>
        <v>0</v>
      </c>
      <c r="AN45" t="s">
        <v>152</v>
      </c>
    </row>
    <row r="46" spans="1:40" hidden="1">
      <c r="A46" t="s">
        <v>917</v>
      </c>
      <c r="B46" t="s">
        <v>797</v>
      </c>
      <c r="C46" t="s">
        <v>918</v>
      </c>
      <c r="D46" t="s">
        <v>919</v>
      </c>
      <c r="E46" t="s">
        <v>926</v>
      </c>
      <c r="F46" t="s">
        <v>41</v>
      </c>
      <c r="G46" t="s">
        <v>921</v>
      </c>
      <c r="H46" t="s">
        <v>455</v>
      </c>
      <c r="I46" t="s">
        <v>922</v>
      </c>
      <c r="J46" t="s">
        <v>923</v>
      </c>
      <c r="K46" t="s">
        <v>927</v>
      </c>
      <c r="L46" t="s">
        <v>805</v>
      </c>
      <c r="M46" t="s">
        <v>928</v>
      </c>
      <c r="N46">
        <v>8020</v>
      </c>
      <c r="O46">
        <v>105</v>
      </c>
      <c r="P46" t="s">
        <v>929</v>
      </c>
      <c r="Q46" s="9">
        <v>0</v>
      </c>
      <c r="R46" s="9">
        <v>350000000</v>
      </c>
      <c r="S46" s="9">
        <v>0</v>
      </c>
      <c r="T46" s="9">
        <v>495000000</v>
      </c>
      <c r="U46" s="9">
        <v>350000000</v>
      </c>
      <c r="V46" s="9">
        <v>495000000</v>
      </c>
      <c r="W46" s="9">
        <v>447528584</v>
      </c>
      <c r="X46" s="9">
        <v>447528584</v>
      </c>
      <c r="Y46" s="9">
        <v>47471416</v>
      </c>
      <c r="Z46" s="9">
        <v>447528584</v>
      </c>
      <c r="AA46" s="9">
        <v>0</v>
      </c>
      <c r="AB46" s="9">
        <v>47471416</v>
      </c>
      <c r="AE46" s="9">
        <v>275946463</v>
      </c>
      <c r="AF46" s="9">
        <v>447528584</v>
      </c>
      <c r="AG46" s="9">
        <v>-2</v>
      </c>
      <c r="AH46" s="9" t="s">
        <v>56</v>
      </c>
      <c r="AI46" s="9">
        <v>447528584</v>
      </c>
      <c r="AJ46" s="9">
        <v>275946463</v>
      </c>
      <c r="AK46" s="9">
        <f t="shared" si="0"/>
        <v>0</v>
      </c>
      <c r="AL46" s="9">
        <f t="shared" si="1"/>
        <v>0</v>
      </c>
      <c r="AM46" s="9">
        <f t="shared" si="2"/>
        <v>171582121</v>
      </c>
      <c r="AN46" t="s">
        <v>152</v>
      </c>
    </row>
    <row r="47" spans="1:40" hidden="1">
      <c r="A47" t="s">
        <v>917</v>
      </c>
      <c r="B47" t="s">
        <v>797</v>
      </c>
      <c r="C47" t="s">
        <v>918</v>
      </c>
      <c r="D47" t="s">
        <v>919</v>
      </c>
      <c r="E47" t="s">
        <v>930</v>
      </c>
      <c r="F47" t="s">
        <v>41</v>
      </c>
      <c r="G47" t="s">
        <v>921</v>
      </c>
      <c r="H47" t="s">
        <v>455</v>
      </c>
      <c r="I47" t="s">
        <v>922</v>
      </c>
      <c r="J47" t="s">
        <v>923</v>
      </c>
      <c r="K47" t="s">
        <v>931</v>
      </c>
      <c r="L47" t="s">
        <v>805</v>
      </c>
      <c r="M47" t="s">
        <v>931</v>
      </c>
      <c r="N47">
        <v>7915</v>
      </c>
      <c r="O47">
        <v>23</v>
      </c>
      <c r="P47" t="s">
        <v>932</v>
      </c>
      <c r="Q47" s="9">
        <v>221062382</v>
      </c>
      <c r="R47" s="9">
        <v>0</v>
      </c>
      <c r="S47" s="9">
        <v>0</v>
      </c>
      <c r="T47" s="9">
        <v>0</v>
      </c>
      <c r="U47" s="9">
        <v>5000000</v>
      </c>
      <c r="V47" s="9">
        <v>216062382</v>
      </c>
      <c r="W47" s="9">
        <v>215982196</v>
      </c>
      <c r="X47" s="9">
        <v>215982196</v>
      </c>
      <c r="Y47" s="9">
        <v>80186</v>
      </c>
      <c r="Z47" s="9">
        <v>215982196</v>
      </c>
      <c r="AA47" s="9">
        <v>0</v>
      </c>
      <c r="AB47" s="9">
        <v>80186</v>
      </c>
      <c r="AE47" s="9">
        <v>107991098</v>
      </c>
      <c r="AF47" s="9">
        <v>107991098</v>
      </c>
      <c r="AG47" s="9">
        <v>-3</v>
      </c>
      <c r="AH47" s="9" t="s">
        <v>56</v>
      </c>
      <c r="AI47" s="9">
        <v>107991098</v>
      </c>
      <c r="AJ47" s="9">
        <v>0</v>
      </c>
      <c r="AK47" s="9">
        <f t="shared" si="0"/>
        <v>0</v>
      </c>
      <c r="AL47" s="9">
        <f t="shared" si="1"/>
        <v>0</v>
      </c>
      <c r="AM47" s="9">
        <f t="shared" si="2"/>
        <v>107991098</v>
      </c>
      <c r="AN47" t="s">
        <v>152</v>
      </c>
    </row>
    <row r="48" spans="1:40" hidden="1">
      <c r="A48" t="s">
        <v>917</v>
      </c>
      <c r="B48" t="s">
        <v>933</v>
      </c>
      <c r="C48" t="s">
        <v>918</v>
      </c>
      <c r="D48" t="s">
        <v>919</v>
      </c>
      <c r="E48" t="s">
        <v>934</v>
      </c>
      <c r="F48" t="s">
        <v>41</v>
      </c>
      <c r="G48" t="s">
        <v>921</v>
      </c>
      <c r="H48" t="s">
        <v>935</v>
      </c>
      <c r="I48" t="s">
        <v>922</v>
      </c>
      <c r="J48" t="s">
        <v>923</v>
      </c>
      <c r="K48" t="s">
        <v>936</v>
      </c>
      <c r="L48" t="s">
        <v>805</v>
      </c>
      <c r="M48" t="s">
        <v>936</v>
      </c>
      <c r="N48">
        <v>7916</v>
      </c>
      <c r="O48">
        <v>24</v>
      </c>
      <c r="P48" t="s">
        <v>937</v>
      </c>
      <c r="Q48" s="9">
        <v>30963803</v>
      </c>
      <c r="R48" s="9">
        <v>0</v>
      </c>
      <c r="S48" s="9">
        <v>30963803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f t="shared" si="0"/>
        <v>0</v>
      </c>
      <c r="AL48" s="9">
        <f t="shared" si="1"/>
        <v>0</v>
      </c>
      <c r="AM48" s="9">
        <f t="shared" si="2"/>
        <v>0</v>
      </c>
      <c r="AN48" t="s">
        <v>152</v>
      </c>
    </row>
    <row r="49" spans="1:40" hidden="1">
      <c r="A49" t="s">
        <v>917</v>
      </c>
      <c r="B49" t="s">
        <v>933</v>
      </c>
      <c r="C49" t="s">
        <v>918</v>
      </c>
      <c r="D49" t="s">
        <v>919</v>
      </c>
      <c r="E49" t="s">
        <v>938</v>
      </c>
      <c r="F49" t="s">
        <v>41</v>
      </c>
      <c r="G49" t="s">
        <v>921</v>
      </c>
      <c r="H49" t="s">
        <v>935</v>
      </c>
      <c r="I49" t="s">
        <v>922</v>
      </c>
      <c r="J49" t="s">
        <v>923</v>
      </c>
      <c r="K49" t="s">
        <v>939</v>
      </c>
      <c r="L49" t="s">
        <v>805</v>
      </c>
      <c r="M49" t="s">
        <v>939</v>
      </c>
      <c r="N49">
        <v>7917</v>
      </c>
      <c r="O49">
        <v>25</v>
      </c>
      <c r="P49" t="s">
        <v>940</v>
      </c>
      <c r="Q49" s="9">
        <v>1843361019</v>
      </c>
      <c r="R49" s="9">
        <v>0</v>
      </c>
      <c r="S49" s="9">
        <v>620911089</v>
      </c>
      <c r="T49" s="9">
        <v>0</v>
      </c>
      <c r="U49" s="9">
        <v>1135529930</v>
      </c>
      <c r="V49" s="9">
        <v>86920000</v>
      </c>
      <c r="W49" s="9">
        <v>56920000</v>
      </c>
      <c r="X49" s="9">
        <v>56920000</v>
      </c>
      <c r="Y49" s="9">
        <v>30000000</v>
      </c>
      <c r="Z49" s="9">
        <v>56920000</v>
      </c>
      <c r="AA49" s="9">
        <v>0</v>
      </c>
      <c r="AB49" s="9">
        <v>30000000</v>
      </c>
      <c r="AE49" s="9">
        <v>56920000</v>
      </c>
      <c r="AF49" s="9">
        <v>26920000</v>
      </c>
      <c r="AG49" s="9">
        <v>-30000000</v>
      </c>
      <c r="AH49" s="9" t="s">
        <v>56</v>
      </c>
      <c r="AI49" s="9">
        <v>26920000</v>
      </c>
      <c r="AJ49" s="9">
        <v>26920000</v>
      </c>
      <c r="AK49" s="9">
        <f t="shared" si="0"/>
        <v>0</v>
      </c>
      <c r="AL49" s="9">
        <f t="shared" si="1"/>
        <v>0</v>
      </c>
      <c r="AM49" s="9">
        <f t="shared" si="2"/>
        <v>0</v>
      </c>
      <c r="AN49" t="s">
        <v>152</v>
      </c>
    </row>
    <row r="50" spans="1:40" hidden="1">
      <c r="A50" t="s">
        <v>917</v>
      </c>
      <c r="B50" t="s">
        <v>933</v>
      </c>
      <c r="C50" t="s">
        <v>918</v>
      </c>
      <c r="D50" t="s">
        <v>919</v>
      </c>
      <c r="E50" t="s">
        <v>920</v>
      </c>
      <c r="F50" t="s">
        <v>41</v>
      </c>
      <c r="G50" t="s">
        <v>921</v>
      </c>
      <c r="H50" t="s">
        <v>935</v>
      </c>
      <c r="I50" t="s">
        <v>922</v>
      </c>
      <c r="J50" t="s">
        <v>923</v>
      </c>
      <c r="K50" t="s">
        <v>924</v>
      </c>
      <c r="L50" t="s">
        <v>805</v>
      </c>
      <c r="M50" t="s">
        <v>924</v>
      </c>
      <c r="N50">
        <v>7918</v>
      </c>
      <c r="O50">
        <v>26</v>
      </c>
      <c r="P50" t="s">
        <v>941</v>
      </c>
      <c r="Q50" s="9">
        <v>50000000</v>
      </c>
      <c r="R50" s="9">
        <v>0</v>
      </c>
      <c r="S50" s="9">
        <v>50000000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f t="shared" si="0"/>
        <v>0</v>
      </c>
      <c r="AL50" s="9">
        <f t="shared" si="1"/>
        <v>0</v>
      </c>
      <c r="AM50" s="9">
        <f t="shared" si="2"/>
        <v>0</v>
      </c>
      <c r="AN50" t="s">
        <v>152</v>
      </c>
    </row>
    <row r="51" spans="1:40" hidden="1">
      <c r="A51" t="s">
        <v>917</v>
      </c>
      <c r="B51" t="s">
        <v>933</v>
      </c>
      <c r="C51" t="s">
        <v>918</v>
      </c>
      <c r="D51" t="s">
        <v>919</v>
      </c>
      <c r="E51" t="s">
        <v>942</v>
      </c>
      <c r="F51" t="s">
        <v>41</v>
      </c>
      <c r="G51" t="s">
        <v>921</v>
      </c>
      <c r="H51" t="s">
        <v>935</v>
      </c>
      <c r="I51" t="s">
        <v>922</v>
      </c>
      <c r="J51" t="s">
        <v>923</v>
      </c>
      <c r="K51" t="s">
        <v>943</v>
      </c>
      <c r="L51" t="s">
        <v>805</v>
      </c>
      <c r="M51" t="s">
        <v>943</v>
      </c>
      <c r="N51">
        <v>7919</v>
      </c>
      <c r="O51">
        <v>27</v>
      </c>
      <c r="P51" t="s">
        <v>944</v>
      </c>
      <c r="Q51" s="9">
        <v>4000000</v>
      </c>
      <c r="R51" s="9">
        <v>0</v>
      </c>
      <c r="S51" s="9">
        <v>0</v>
      </c>
      <c r="T51" s="9">
        <v>739458751</v>
      </c>
      <c r="U51" s="9">
        <v>0</v>
      </c>
      <c r="V51" s="9">
        <v>743458751</v>
      </c>
      <c r="W51" s="9">
        <v>583522476</v>
      </c>
      <c r="X51" s="9">
        <v>583522476</v>
      </c>
      <c r="Y51" s="9">
        <v>159936275</v>
      </c>
      <c r="Z51" s="9">
        <v>583522476</v>
      </c>
      <c r="AA51" s="9">
        <v>0</v>
      </c>
      <c r="AB51" s="9">
        <v>159936275</v>
      </c>
      <c r="AE51" s="9">
        <v>454602201</v>
      </c>
      <c r="AF51" s="9">
        <v>361610476</v>
      </c>
      <c r="AG51" s="9">
        <v>-69965000</v>
      </c>
      <c r="AH51" s="9" t="s">
        <v>56</v>
      </c>
      <c r="AI51" s="9">
        <v>361610476</v>
      </c>
      <c r="AJ51" s="9">
        <v>232690201</v>
      </c>
      <c r="AK51" s="9">
        <f t="shared" si="0"/>
        <v>0</v>
      </c>
      <c r="AL51" s="9">
        <f t="shared" si="1"/>
        <v>0</v>
      </c>
      <c r="AM51" s="9">
        <f t="shared" si="2"/>
        <v>128920275</v>
      </c>
      <c r="AN51" t="s">
        <v>152</v>
      </c>
    </row>
    <row r="52" spans="1:40" hidden="1">
      <c r="A52" t="s">
        <v>917</v>
      </c>
      <c r="B52" t="s">
        <v>933</v>
      </c>
      <c r="C52" t="s">
        <v>918</v>
      </c>
      <c r="D52" t="s">
        <v>919</v>
      </c>
      <c r="E52" t="s">
        <v>926</v>
      </c>
      <c r="F52" t="s">
        <v>41</v>
      </c>
      <c r="G52" t="s">
        <v>921</v>
      </c>
      <c r="H52" t="s">
        <v>935</v>
      </c>
      <c r="I52" t="s">
        <v>922</v>
      </c>
      <c r="J52" t="s">
        <v>923</v>
      </c>
      <c r="K52" t="s">
        <v>927</v>
      </c>
      <c r="L52" t="s">
        <v>805</v>
      </c>
      <c r="M52" t="s">
        <v>928</v>
      </c>
      <c r="N52">
        <v>7986</v>
      </c>
      <c r="O52">
        <v>81</v>
      </c>
      <c r="P52" t="s">
        <v>945</v>
      </c>
      <c r="Q52" s="9">
        <v>0</v>
      </c>
      <c r="R52" s="9">
        <v>0</v>
      </c>
      <c r="S52" s="9">
        <v>0</v>
      </c>
      <c r="T52" s="9">
        <v>396071179</v>
      </c>
      <c r="U52" s="9">
        <v>0</v>
      </c>
      <c r="V52" s="9">
        <v>396071179</v>
      </c>
      <c r="W52" s="9">
        <v>155155349</v>
      </c>
      <c r="X52" s="9">
        <v>155155349</v>
      </c>
      <c r="Y52" s="9">
        <v>240915830</v>
      </c>
      <c r="Z52" s="9">
        <v>155155349</v>
      </c>
      <c r="AA52" s="9">
        <v>0</v>
      </c>
      <c r="AB52" s="9">
        <v>240915830</v>
      </c>
      <c r="AE52" s="9">
        <v>88660199</v>
      </c>
      <c r="AF52" s="9">
        <v>155155349</v>
      </c>
      <c r="AG52" s="9">
        <v>-122094477</v>
      </c>
      <c r="AH52" s="9" t="s">
        <v>56</v>
      </c>
      <c r="AI52" s="9">
        <v>155155349</v>
      </c>
      <c r="AJ52" s="9">
        <v>88660199</v>
      </c>
      <c r="AK52" s="9">
        <f t="shared" si="0"/>
        <v>0</v>
      </c>
      <c r="AL52" s="9">
        <f t="shared" si="1"/>
        <v>0</v>
      </c>
      <c r="AM52" s="9">
        <f t="shared" si="2"/>
        <v>66495150</v>
      </c>
      <c r="AN52" t="s">
        <v>152</v>
      </c>
    </row>
    <row r="53" spans="1:40" hidden="1">
      <c r="A53" t="s">
        <v>917</v>
      </c>
      <c r="B53" t="s">
        <v>869</v>
      </c>
      <c r="C53" t="s">
        <v>918</v>
      </c>
      <c r="D53" t="s">
        <v>919</v>
      </c>
      <c r="E53" t="s">
        <v>934</v>
      </c>
      <c r="F53" t="s">
        <v>41</v>
      </c>
      <c r="G53" t="s">
        <v>921</v>
      </c>
      <c r="H53" t="s">
        <v>870</v>
      </c>
      <c r="I53" t="s">
        <v>922</v>
      </c>
      <c r="J53" t="s">
        <v>923</v>
      </c>
      <c r="K53" t="s">
        <v>936</v>
      </c>
      <c r="L53" t="s">
        <v>805</v>
      </c>
      <c r="M53" t="s">
        <v>936</v>
      </c>
      <c r="N53">
        <v>8037</v>
      </c>
      <c r="O53">
        <v>116</v>
      </c>
      <c r="P53" t="s">
        <v>946</v>
      </c>
      <c r="Q53" s="9">
        <v>0</v>
      </c>
      <c r="R53" s="9">
        <v>0</v>
      </c>
      <c r="S53" s="9">
        <v>0</v>
      </c>
      <c r="T53" s="9">
        <v>30000000</v>
      </c>
      <c r="U53" s="9">
        <v>0</v>
      </c>
      <c r="V53" s="9">
        <v>30000000</v>
      </c>
      <c r="W53" s="9">
        <v>30000000</v>
      </c>
      <c r="X53" s="9">
        <v>30000000</v>
      </c>
      <c r="Y53" s="9">
        <v>0</v>
      </c>
      <c r="Z53" s="9">
        <v>30000000</v>
      </c>
      <c r="AA53" s="9">
        <v>0</v>
      </c>
      <c r="AB53" s="9">
        <v>0</v>
      </c>
      <c r="AE53" s="9">
        <v>30000000</v>
      </c>
      <c r="AF53" s="9">
        <v>24000000</v>
      </c>
      <c r="AG53" s="9">
        <v>0</v>
      </c>
      <c r="AH53" s="9">
        <v>0</v>
      </c>
      <c r="AI53" s="9">
        <v>24000000</v>
      </c>
      <c r="AJ53" s="9">
        <v>24000000</v>
      </c>
      <c r="AK53" s="9">
        <f t="shared" si="0"/>
        <v>0</v>
      </c>
      <c r="AL53" s="9">
        <f t="shared" si="1"/>
        <v>0</v>
      </c>
      <c r="AM53" s="9">
        <f t="shared" si="2"/>
        <v>0</v>
      </c>
      <c r="AN53" t="s">
        <v>152</v>
      </c>
    </row>
    <row r="54" spans="1:40" hidden="1">
      <c r="A54" t="s">
        <v>917</v>
      </c>
      <c r="B54" t="s">
        <v>869</v>
      </c>
      <c r="C54" t="s">
        <v>918</v>
      </c>
      <c r="D54" t="s">
        <v>919</v>
      </c>
      <c r="E54" t="s">
        <v>938</v>
      </c>
      <c r="F54" t="s">
        <v>41</v>
      </c>
      <c r="G54" t="s">
        <v>921</v>
      </c>
      <c r="H54" t="s">
        <v>870</v>
      </c>
      <c r="I54" t="s">
        <v>922</v>
      </c>
      <c r="J54" t="s">
        <v>923</v>
      </c>
      <c r="K54" t="s">
        <v>939</v>
      </c>
      <c r="L54" t="s">
        <v>805</v>
      </c>
      <c r="M54" t="s">
        <v>939</v>
      </c>
      <c r="N54">
        <v>7995</v>
      </c>
      <c r="O54">
        <v>90</v>
      </c>
      <c r="P54" t="s">
        <v>947</v>
      </c>
      <c r="Q54" s="9">
        <v>0</v>
      </c>
      <c r="R54" s="9">
        <v>63558656</v>
      </c>
      <c r="S54" s="9">
        <v>0</v>
      </c>
      <c r="T54" s="9">
        <v>0</v>
      </c>
      <c r="U54" s="9">
        <v>15000000</v>
      </c>
      <c r="V54" s="9">
        <v>48558656</v>
      </c>
      <c r="W54" s="9">
        <v>35592848</v>
      </c>
      <c r="X54" s="9">
        <v>35592848</v>
      </c>
      <c r="Y54" s="9">
        <v>12965808</v>
      </c>
      <c r="Z54" s="9">
        <v>35592848</v>
      </c>
      <c r="AA54" s="9">
        <v>0</v>
      </c>
      <c r="AB54" s="9">
        <v>12965808</v>
      </c>
      <c r="AE54" s="9">
        <v>35592848</v>
      </c>
      <c r="AF54" s="9">
        <v>0</v>
      </c>
      <c r="AG54" s="9">
        <v>-8898211</v>
      </c>
      <c r="AH54" s="9" t="s">
        <v>56</v>
      </c>
      <c r="AI54" s="9">
        <v>0</v>
      </c>
      <c r="AJ54" s="9">
        <v>0</v>
      </c>
      <c r="AK54" s="9">
        <f t="shared" si="0"/>
        <v>0</v>
      </c>
      <c r="AL54" s="9">
        <f t="shared" si="1"/>
        <v>0</v>
      </c>
      <c r="AM54" s="9">
        <f t="shared" si="2"/>
        <v>0</v>
      </c>
      <c r="AN54" t="s">
        <v>152</v>
      </c>
    </row>
    <row r="55" spans="1:40" hidden="1">
      <c r="A55" t="s">
        <v>917</v>
      </c>
      <c r="B55" t="s">
        <v>869</v>
      </c>
      <c r="C55" t="s">
        <v>918</v>
      </c>
      <c r="D55" t="s">
        <v>919</v>
      </c>
      <c r="E55" t="s">
        <v>942</v>
      </c>
      <c r="F55" t="s">
        <v>41</v>
      </c>
      <c r="G55" t="s">
        <v>921</v>
      </c>
      <c r="H55" t="s">
        <v>870</v>
      </c>
      <c r="I55" t="s">
        <v>922</v>
      </c>
      <c r="J55" t="s">
        <v>923</v>
      </c>
      <c r="K55" t="s">
        <v>943</v>
      </c>
      <c r="L55" t="s">
        <v>805</v>
      </c>
      <c r="M55" t="s">
        <v>943</v>
      </c>
      <c r="N55">
        <v>8038</v>
      </c>
      <c r="O55">
        <v>117</v>
      </c>
      <c r="P55" t="s">
        <v>948</v>
      </c>
      <c r="Q55" s="9">
        <v>0</v>
      </c>
      <c r="R55" s="9">
        <v>0</v>
      </c>
      <c r="S55" s="9">
        <v>0</v>
      </c>
      <c r="T55" s="9">
        <v>6225499</v>
      </c>
      <c r="U55" s="9">
        <v>0</v>
      </c>
      <c r="V55" s="9">
        <v>6225499</v>
      </c>
      <c r="W55" s="9">
        <v>4997420</v>
      </c>
      <c r="X55" s="9">
        <v>4997420</v>
      </c>
      <c r="Y55" s="9">
        <v>1228079</v>
      </c>
      <c r="Z55" s="9">
        <v>4997420</v>
      </c>
      <c r="AA55" s="9">
        <v>0</v>
      </c>
      <c r="AB55" s="9">
        <v>1228079</v>
      </c>
      <c r="AE55" s="9">
        <v>4997420</v>
      </c>
      <c r="AF55" s="9">
        <v>4997420</v>
      </c>
      <c r="AG55" s="9">
        <v>-1228079</v>
      </c>
      <c r="AH55" s="9" t="s">
        <v>56</v>
      </c>
      <c r="AI55" s="9">
        <v>4997420</v>
      </c>
      <c r="AJ55" s="9">
        <v>4997420</v>
      </c>
      <c r="AK55" s="9">
        <f t="shared" si="0"/>
        <v>0</v>
      </c>
      <c r="AL55" s="9">
        <f t="shared" si="1"/>
        <v>0</v>
      </c>
      <c r="AM55" s="9">
        <f t="shared" si="2"/>
        <v>0</v>
      </c>
      <c r="AN55" t="s">
        <v>152</v>
      </c>
    </row>
    <row r="56" spans="1:40" hidden="1">
      <c r="A56" t="s">
        <v>917</v>
      </c>
      <c r="B56" t="s">
        <v>869</v>
      </c>
      <c r="C56" t="s">
        <v>918</v>
      </c>
      <c r="D56" t="s">
        <v>919</v>
      </c>
      <c r="E56" t="s">
        <v>926</v>
      </c>
      <c r="F56" t="s">
        <v>41</v>
      </c>
      <c r="G56" t="s">
        <v>921</v>
      </c>
      <c r="H56" t="s">
        <v>870</v>
      </c>
      <c r="I56" t="s">
        <v>922</v>
      </c>
      <c r="J56" t="s">
        <v>923</v>
      </c>
      <c r="K56" t="s">
        <v>927</v>
      </c>
      <c r="L56" t="s">
        <v>805</v>
      </c>
      <c r="M56" t="s">
        <v>928</v>
      </c>
      <c r="N56">
        <v>8039</v>
      </c>
      <c r="O56">
        <v>118</v>
      </c>
      <c r="P56" t="s">
        <v>949</v>
      </c>
      <c r="Q56" s="9">
        <v>0</v>
      </c>
      <c r="R56" s="9">
        <v>0</v>
      </c>
      <c r="S56" s="9">
        <v>0</v>
      </c>
      <c r="T56" s="9">
        <v>97000000</v>
      </c>
      <c r="U56" s="9">
        <v>0</v>
      </c>
      <c r="V56" s="9">
        <v>97000000</v>
      </c>
      <c r="W56" s="9">
        <v>0</v>
      </c>
      <c r="X56" s="9">
        <v>0</v>
      </c>
      <c r="Y56" s="9">
        <v>97000000</v>
      </c>
      <c r="Z56" s="9">
        <v>0</v>
      </c>
      <c r="AA56" s="9">
        <v>0</v>
      </c>
      <c r="AB56" s="9">
        <v>97000000</v>
      </c>
      <c r="AE56" s="9">
        <v>0</v>
      </c>
      <c r="AF56" s="9">
        <v>0</v>
      </c>
      <c r="AG56" s="9">
        <v>-81593703</v>
      </c>
      <c r="AH56" s="9">
        <v>0</v>
      </c>
      <c r="AI56" s="9">
        <v>0</v>
      </c>
      <c r="AJ56" s="9">
        <v>0</v>
      </c>
      <c r="AK56" s="9">
        <f t="shared" si="0"/>
        <v>0</v>
      </c>
      <c r="AL56" s="9">
        <f t="shared" si="1"/>
        <v>0</v>
      </c>
      <c r="AM56" s="9">
        <f t="shared" si="2"/>
        <v>0</v>
      </c>
      <c r="AN56" t="s">
        <v>152</v>
      </c>
    </row>
    <row r="57" spans="1:40" hidden="1">
      <c r="A57" t="s">
        <v>950</v>
      </c>
      <c r="B57" t="s">
        <v>797</v>
      </c>
      <c r="C57" t="s">
        <v>951</v>
      </c>
      <c r="D57" t="s">
        <v>952</v>
      </c>
      <c r="E57" t="s">
        <v>953</v>
      </c>
      <c r="F57" t="s">
        <v>41</v>
      </c>
      <c r="G57" t="s">
        <v>954</v>
      </c>
      <c r="H57" t="s">
        <v>455</v>
      </c>
      <c r="I57" t="s">
        <v>955</v>
      </c>
      <c r="J57" t="s">
        <v>956</v>
      </c>
      <c r="K57" t="s">
        <v>957</v>
      </c>
      <c r="L57" t="s">
        <v>805</v>
      </c>
      <c r="M57" t="s">
        <v>957</v>
      </c>
      <c r="N57">
        <v>7920</v>
      </c>
      <c r="O57">
        <v>28</v>
      </c>
      <c r="P57" t="s">
        <v>958</v>
      </c>
      <c r="Q57" s="9">
        <v>54000000</v>
      </c>
      <c r="R57" s="9">
        <v>350000000</v>
      </c>
      <c r="S57" s="9">
        <v>0</v>
      </c>
      <c r="T57" s="9">
        <v>0</v>
      </c>
      <c r="U57" s="9">
        <v>0</v>
      </c>
      <c r="V57" s="9">
        <v>404000000</v>
      </c>
      <c r="W57" s="9">
        <v>53618275</v>
      </c>
      <c r="X57" s="9">
        <v>53618275</v>
      </c>
      <c r="Y57" s="9">
        <v>350381725</v>
      </c>
      <c r="Z57" s="9">
        <v>53618275</v>
      </c>
      <c r="AA57" s="9">
        <v>0</v>
      </c>
      <c r="AB57" s="9">
        <v>350381725</v>
      </c>
      <c r="AE57" s="9">
        <v>53618275</v>
      </c>
      <c r="AF57" s="9">
        <v>11452010</v>
      </c>
      <c r="AG57" s="9">
        <v>-381725</v>
      </c>
      <c r="AH57" s="9" t="s">
        <v>56</v>
      </c>
      <c r="AI57" s="9">
        <v>11452010</v>
      </c>
      <c r="AJ57" s="9">
        <v>11452010</v>
      </c>
      <c r="AK57" s="9">
        <f t="shared" si="0"/>
        <v>0</v>
      </c>
      <c r="AL57" s="9">
        <f t="shared" si="1"/>
        <v>0</v>
      </c>
      <c r="AM57" s="9">
        <f t="shared" si="2"/>
        <v>0</v>
      </c>
      <c r="AN57" t="s">
        <v>152</v>
      </c>
    </row>
    <row r="58" spans="1:40" hidden="1">
      <c r="A58" t="s">
        <v>950</v>
      </c>
      <c r="B58" t="s">
        <v>797</v>
      </c>
      <c r="C58" t="s">
        <v>951</v>
      </c>
      <c r="D58" t="s">
        <v>952</v>
      </c>
      <c r="E58" t="s">
        <v>959</v>
      </c>
      <c r="F58" t="s">
        <v>41</v>
      </c>
      <c r="G58" t="s">
        <v>954</v>
      </c>
      <c r="H58" t="s">
        <v>455</v>
      </c>
      <c r="I58" t="s">
        <v>955</v>
      </c>
      <c r="J58" t="s">
        <v>956</v>
      </c>
      <c r="K58" t="s">
        <v>960</v>
      </c>
      <c r="L58" t="s">
        <v>805</v>
      </c>
      <c r="M58" t="s">
        <v>960</v>
      </c>
      <c r="N58">
        <v>7921</v>
      </c>
      <c r="O58">
        <v>29</v>
      </c>
      <c r="P58" t="s">
        <v>961</v>
      </c>
      <c r="Q58" s="9">
        <v>54000000</v>
      </c>
      <c r="R58" s="9">
        <v>0</v>
      </c>
      <c r="S58" s="9">
        <v>0</v>
      </c>
      <c r="T58" s="9">
        <v>0</v>
      </c>
      <c r="U58" s="9">
        <v>0</v>
      </c>
      <c r="V58" s="9">
        <v>54000000</v>
      </c>
      <c r="W58" s="9">
        <v>54000000</v>
      </c>
      <c r="X58" s="9">
        <v>54000000</v>
      </c>
      <c r="Y58" s="9">
        <v>0</v>
      </c>
      <c r="Z58" s="9">
        <v>54000000</v>
      </c>
      <c r="AA58" s="9">
        <v>0</v>
      </c>
      <c r="AB58" s="9">
        <v>0</v>
      </c>
      <c r="AE58" s="9">
        <v>54000000</v>
      </c>
      <c r="AF58" s="9">
        <v>11230532</v>
      </c>
      <c r="AG58" s="9">
        <v>0</v>
      </c>
      <c r="AH58" s="9">
        <v>0</v>
      </c>
      <c r="AI58" s="9">
        <v>11230532</v>
      </c>
      <c r="AJ58" s="9">
        <v>11230532</v>
      </c>
      <c r="AK58" s="9">
        <f t="shared" si="0"/>
        <v>0</v>
      </c>
      <c r="AL58" s="9">
        <f t="shared" si="1"/>
        <v>0</v>
      </c>
      <c r="AM58" s="9">
        <f t="shared" si="2"/>
        <v>0</v>
      </c>
      <c r="AN58" t="s">
        <v>152</v>
      </c>
    </row>
    <row r="59" spans="1:40" hidden="1">
      <c r="A59" t="s">
        <v>950</v>
      </c>
      <c r="B59" t="s">
        <v>797</v>
      </c>
      <c r="C59" t="s">
        <v>951</v>
      </c>
      <c r="D59" t="s">
        <v>962</v>
      </c>
      <c r="E59" t="s">
        <v>963</v>
      </c>
      <c r="F59" t="s">
        <v>41</v>
      </c>
      <c r="G59" t="s">
        <v>954</v>
      </c>
      <c r="H59" t="s">
        <v>455</v>
      </c>
      <c r="I59" t="s">
        <v>955</v>
      </c>
      <c r="J59" t="s">
        <v>964</v>
      </c>
      <c r="K59" t="s">
        <v>965</v>
      </c>
      <c r="L59" t="s">
        <v>805</v>
      </c>
      <c r="M59" t="s">
        <v>965</v>
      </c>
      <c r="N59">
        <v>7922</v>
      </c>
      <c r="O59">
        <v>30</v>
      </c>
      <c r="P59" t="s">
        <v>966</v>
      </c>
      <c r="Q59" s="9">
        <v>200000000</v>
      </c>
      <c r="R59" s="9">
        <v>321603098</v>
      </c>
      <c r="S59" s="9">
        <v>0</v>
      </c>
      <c r="T59" s="9">
        <v>0</v>
      </c>
      <c r="U59" s="9">
        <v>0</v>
      </c>
      <c r="V59" s="9">
        <v>521603098</v>
      </c>
      <c r="W59" s="9">
        <v>518511745</v>
      </c>
      <c r="X59" s="9">
        <v>518511745</v>
      </c>
      <c r="Y59" s="9">
        <v>3091353</v>
      </c>
      <c r="Z59" s="9">
        <v>518511745</v>
      </c>
      <c r="AA59" s="9">
        <v>0</v>
      </c>
      <c r="AB59" s="9">
        <v>3091353</v>
      </c>
      <c r="AE59" s="9">
        <v>450423890</v>
      </c>
      <c r="AF59" s="9">
        <v>409859460</v>
      </c>
      <c r="AG59" s="9">
        <v>-3066126</v>
      </c>
      <c r="AH59" s="9" t="s">
        <v>56</v>
      </c>
      <c r="AI59" s="9">
        <v>409859460</v>
      </c>
      <c r="AJ59" s="9">
        <v>341771605</v>
      </c>
      <c r="AK59" s="9">
        <f t="shared" si="0"/>
        <v>0</v>
      </c>
      <c r="AL59" s="9">
        <f t="shared" si="1"/>
        <v>0</v>
      </c>
      <c r="AM59" s="9">
        <f t="shared" si="2"/>
        <v>68087855</v>
      </c>
      <c r="AN59" t="s">
        <v>152</v>
      </c>
    </row>
    <row r="60" spans="1:40" hidden="1">
      <c r="A60" t="s">
        <v>950</v>
      </c>
      <c r="B60" t="s">
        <v>797</v>
      </c>
      <c r="C60" t="s">
        <v>967</v>
      </c>
      <c r="D60" t="s">
        <v>968</v>
      </c>
      <c r="E60" t="s">
        <v>969</v>
      </c>
      <c r="F60" t="s">
        <v>41</v>
      </c>
      <c r="G60" t="s">
        <v>954</v>
      </c>
      <c r="H60" t="s">
        <v>455</v>
      </c>
      <c r="I60" t="s">
        <v>970</v>
      </c>
      <c r="J60" t="s">
        <v>971</v>
      </c>
      <c r="K60" t="s">
        <v>972</v>
      </c>
      <c r="L60" t="s">
        <v>805</v>
      </c>
      <c r="M60" t="s">
        <v>972</v>
      </c>
      <c r="N60">
        <v>7923</v>
      </c>
      <c r="O60">
        <v>31</v>
      </c>
      <c r="P60" t="s">
        <v>973</v>
      </c>
      <c r="Q60" s="9">
        <v>80000000</v>
      </c>
      <c r="R60" s="9">
        <v>160000000</v>
      </c>
      <c r="S60" s="9">
        <v>0</v>
      </c>
      <c r="T60" s="9">
        <v>5000000</v>
      </c>
      <c r="U60" s="9">
        <v>80000000</v>
      </c>
      <c r="V60" s="9">
        <v>165000000</v>
      </c>
      <c r="W60" s="9">
        <v>156300000</v>
      </c>
      <c r="X60" s="9">
        <v>156300000</v>
      </c>
      <c r="Y60" s="9">
        <v>8700000</v>
      </c>
      <c r="Z60" s="9">
        <v>156300000</v>
      </c>
      <c r="AA60" s="9">
        <v>0</v>
      </c>
      <c r="AB60" s="9">
        <v>8700000</v>
      </c>
      <c r="AE60" s="9">
        <v>3100000</v>
      </c>
      <c r="AF60" s="9">
        <v>156300000</v>
      </c>
      <c r="AG60" s="9">
        <v>-8565554</v>
      </c>
      <c r="AH60" s="9" t="s">
        <v>56</v>
      </c>
      <c r="AI60" s="9">
        <v>156300000</v>
      </c>
      <c r="AJ60" s="9">
        <v>3100000</v>
      </c>
      <c r="AK60" s="9">
        <f t="shared" si="0"/>
        <v>0</v>
      </c>
      <c r="AL60" s="9">
        <f t="shared" si="1"/>
        <v>0</v>
      </c>
      <c r="AM60" s="9">
        <f t="shared" si="2"/>
        <v>153200000</v>
      </c>
      <c r="AN60" t="s">
        <v>152</v>
      </c>
    </row>
    <row r="61" spans="1:40" hidden="1">
      <c r="A61" t="s">
        <v>950</v>
      </c>
      <c r="B61" t="s">
        <v>797</v>
      </c>
      <c r="C61" t="s">
        <v>967</v>
      </c>
      <c r="D61" t="s">
        <v>968</v>
      </c>
      <c r="E61" t="s">
        <v>974</v>
      </c>
      <c r="F61" t="s">
        <v>41</v>
      </c>
      <c r="G61" t="s">
        <v>954</v>
      </c>
      <c r="H61" t="s">
        <v>455</v>
      </c>
      <c r="I61" t="s">
        <v>970</v>
      </c>
      <c r="J61" t="s">
        <v>971</v>
      </c>
      <c r="K61" t="s">
        <v>975</v>
      </c>
      <c r="L61" t="s">
        <v>805</v>
      </c>
      <c r="M61" t="s">
        <v>975</v>
      </c>
      <c r="N61">
        <v>7924</v>
      </c>
      <c r="O61">
        <v>32</v>
      </c>
      <c r="P61" t="s">
        <v>976</v>
      </c>
      <c r="Q61" s="9">
        <v>120000000</v>
      </c>
      <c r="R61" s="9">
        <v>0</v>
      </c>
      <c r="S61" s="9">
        <v>0</v>
      </c>
      <c r="T61" s="9">
        <v>80000000</v>
      </c>
      <c r="U61" s="9">
        <v>120000000</v>
      </c>
      <c r="V61" s="9">
        <v>80000000</v>
      </c>
      <c r="W61" s="9">
        <v>75691792</v>
      </c>
      <c r="X61" s="9">
        <v>75691792</v>
      </c>
      <c r="Y61" s="9">
        <v>4308208</v>
      </c>
      <c r="Z61" s="9">
        <v>75691792</v>
      </c>
      <c r="AA61" s="9">
        <v>0</v>
      </c>
      <c r="AB61" s="9">
        <v>4308208</v>
      </c>
      <c r="AE61" s="9">
        <v>75691792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f t="shared" si="0"/>
        <v>0</v>
      </c>
      <c r="AL61" s="9">
        <f t="shared" si="1"/>
        <v>0</v>
      </c>
      <c r="AM61" s="9">
        <f t="shared" si="2"/>
        <v>0</v>
      </c>
      <c r="AN61" t="s">
        <v>152</v>
      </c>
    </row>
    <row r="62" spans="1:40" hidden="1">
      <c r="A62" t="s">
        <v>950</v>
      </c>
      <c r="B62" t="s">
        <v>797</v>
      </c>
      <c r="C62" t="s">
        <v>967</v>
      </c>
      <c r="D62" t="s">
        <v>968</v>
      </c>
      <c r="E62" t="s">
        <v>977</v>
      </c>
      <c r="F62" t="s">
        <v>41</v>
      </c>
      <c r="G62" t="s">
        <v>954</v>
      </c>
      <c r="H62" t="s">
        <v>455</v>
      </c>
      <c r="I62" t="s">
        <v>970</v>
      </c>
      <c r="J62" t="s">
        <v>971</v>
      </c>
      <c r="K62" t="s">
        <v>978</v>
      </c>
      <c r="L62" t="s">
        <v>805</v>
      </c>
      <c r="M62" t="s">
        <v>978</v>
      </c>
      <c r="N62">
        <v>8012</v>
      </c>
      <c r="O62">
        <v>97</v>
      </c>
      <c r="P62" t="s">
        <v>979</v>
      </c>
      <c r="Q62" s="9">
        <v>0</v>
      </c>
      <c r="R62" s="9">
        <v>0</v>
      </c>
      <c r="S62" s="9">
        <v>0</v>
      </c>
      <c r="T62" s="9">
        <v>40341314</v>
      </c>
      <c r="U62" s="9">
        <v>0</v>
      </c>
      <c r="V62" s="9">
        <v>40341314</v>
      </c>
      <c r="W62" s="9">
        <v>23325217</v>
      </c>
      <c r="X62" s="9">
        <v>23325217</v>
      </c>
      <c r="Y62" s="9">
        <v>17016097</v>
      </c>
      <c r="Z62" s="9">
        <v>23325217</v>
      </c>
      <c r="AA62" s="9">
        <v>0</v>
      </c>
      <c r="AB62" s="9">
        <v>17016097</v>
      </c>
      <c r="AE62" s="9">
        <v>0</v>
      </c>
      <c r="AF62" s="9">
        <v>23325217</v>
      </c>
      <c r="AG62" s="9">
        <v>-10342647</v>
      </c>
      <c r="AH62" s="9" t="s">
        <v>56</v>
      </c>
      <c r="AI62" s="9">
        <v>23325217</v>
      </c>
      <c r="AJ62" s="9">
        <v>0</v>
      </c>
      <c r="AK62" s="9">
        <f t="shared" si="0"/>
        <v>0</v>
      </c>
      <c r="AL62" s="9">
        <f t="shared" si="1"/>
        <v>0</v>
      </c>
      <c r="AM62" s="9">
        <f t="shared" si="2"/>
        <v>23325217</v>
      </c>
      <c r="AN62" t="s">
        <v>152</v>
      </c>
    </row>
    <row r="63" spans="1:40" hidden="1">
      <c r="A63" t="s">
        <v>950</v>
      </c>
      <c r="B63" t="s">
        <v>797</v>
      </c>
      <c r="C63" t="s">
        <v>967</v>
      </c>
      <c r="D63" t="s">
        <v>968</v>
      </c>
      <c r="E63" t="s">
        <v>980</v>
      </c>
      <c r="F63" t="s">
        <v>41</v>
      </c>
      <c r="G63" t="s">
        <v>954</v>
      </c>
      <c r="H63" t="s">
        <v>455</v>
      </c>
      <c r="I63" t="s">
        <v>970</v>
      </c>
      <c r="J63" t="s">
        <v>971</v>
      </c>
      <c r="K63" t="s">
        <v>981</v>
      </c>
      <c r="L63" t="s">
        <v>805</v>
      </c>
      <c r="M63" t="s">
        <v>982</v>
      </c>
      <c r="N63">
        <v>8013</v>
      </c>
      <c r="O63">
        <v>98</v>
      </c>
      <c r="P63" t="s">
        <v>983</v>
      </c>
      <c r="Q63" s="9">
        <v>0</v>
      </c>
      <c r="R63" s="9">
        <v>0</v>
      </c>
      <c r="S63" s="9">
        <v>0</v>
      </c>
      <c r="T63" s="9">
        <v>44072667</v>
      </c>
      <c r="U63" s="9">
        <v>0</v>
      </c>
      <c r="V63" s="9">
        <v>44072667</v>
      </c>
      <c r="W63" s="9">
        <v>18054000</v>
      </c>
      <c r="X63" s="9">
        <v>18054000</v>
      </c>
      <c r="Y63" s="9">
        <v>26018667</v>
      </c>
      <c r="Z63" s="9">
        <v>18054000</v>
      </c>
      <c r="AA63" s="9">
        <v>0</v>
      </c>
      <c r="AB63" s="9">
        <v>26018667</v>
      </c>
      <c r="AE63" s="9">
        <v>4374000</v>
      </c>
      <c r="AF63" s="9">
        <v>18054000</v>
      </c>
      <c r="AG63" s="9">
        <v>-23487352</v>
      </c>
      <c r="AH63" s="9" t="s">
        <v>56</v>
      </c>
      <c r="AI63" s="9">
        <v>18054000</v>
      </c>
      <c r="AJ63" s="9">
        <v>4374000</v>
      </c>
      <c r="AK63" s="9">
        <f t="shared" si="0"/>
        <v>0</v>
      </c>
      <c r="AL63" s="9">
        <f t="shared" si="1"/>
        <v>0</v>
      </c>
      <c r="AM63" s="9">
        <f t="shared" si="2"/>
        <v>13680000</v>
      </c>
      <c r="AN63" t="s">
        <v>152</v>
      </c>
    </row>
    <row r="64" spans="1:40" hidden="1">
      <c r="A64" t="s">
        <v>950</v>
      </c>
      <c r="B64" t="s">
        <v>797</v>
      </c>
      <c r="C64" t="s">
        <v>967</v>
      </c>
      <c r="D64" t="s">
        <v>968</v>
      </c>
      <c r="E64" t="s">
        <v>984</v>
      </c>
      <c r="F64" t="s">
        <v>41</v>
      </c>
      <c r="G64" t="s">
        <v>954</v>
      </c>
      <c r="H64" t="s">
        <v>455</v>
      </c>
      <c r="I64" t="s">
        <v>970</v>
      </c>
      <c r="J64" t="s">
        <v>971</v>
      </c>
      <c r="K64" t="s">
        <v>985</v>
      </c>
      <c r="L64" t="s">
        <v>805</v>
      </c>
      <c r="M64" t="s">
        <v>986</v>
      </c>
      <c r="N64">
        <v>8014</v>
      </c>
      <c r="O64">
        <v>99</v>
      </c>
      <c r="P64" t="s">
        <v>987</v>
      </c>
      <c r="Q64" s="9">
        <v>0</v>
      </c>
      <c r="R64" s="9">
        <v>0</v>
      </c>
      <c r="S64" s="9">
        <v>0</v>
      </c>
      <c r="T64" s="9">
        <v>30699999</v>
      </c>
      <c r="U64" s="9">
        <v>6673450</v>
      </c>
      <c r="V64" s="9">
        <v>24026549</v>
      </c>
      <c r="W64" s="9">
        <v>14154389</v>
      </c>
      <c r="X64" s="9">
        <v>14154389</v>
      </c>
      <c r="Y64" s="9">
        <v>9872160</v>
      </c>
      <c r="Z64" s="9">
        <v>14154389</v>
      </c>
      <c r="AA64" s="9">
        <v>0</v>
      </c>
      <c r="AB64" s="9">
        <v>9872160</v>
      </c>
      <c r="AE64" s="9">
        <v>14154389</v>
      </c>
      <c r="AF64" s="9">
        <v>14154389</v>
      </c>
      <c r="AG64" s="9">
        <v>-704221</v>
      </c>
      <c r="AH64" s="9" t="s">
        <v>56</v>
      </c>
      <c r="AI64" s="9">
        <v>14154389</v>
      </c>
      <c r="AJ64" s="9">
        <v>14154389</v>
      </c>
      <c r="AK64" s="9">
        <f t="shared" si="0"/>
        <v>0</v>
      </c>
      <c r="AL64" s="9">
        <f t="shared" si="1"/>
        <v>0</v>
      </c>
      <c r="AM64" s="9">
        <f t="shared" si="2"/>
        <v>0</v>
      </c>
      <c r="AN64" t="s">
        <v>152</v>
      </c>
    </row>
    <row r="65" spans="1:40" hidden="1">
      <c r="A65" t="s">
        <v>950</v>
      </c>
      <c r="B65" t="s">
        <v>797</v>
      </c>
      <c r="C65" t="s">
        <v>967</v>
      </c>
      <c r="D65" t="s">
        <v>968</v>
      </c>
      <c r="E65" t="s">
        <v>988</v>
      </c>
      <c r="F65" t="s">
        <v>41</v>
      </c>
      <c r="G65" t="s">
        <v>954</v>
      </c>
      <c r="H65" t="s">
        <v>455</v>
      </c>
      <c r="I65" t="s">
        <v>970</v>
      </c>
      <c r="J65" t="s">
        <v>971</v>
      </c>
      <c r="K65" t="s">
        <v>989</v>
      </c>
      <c r="L65" t="s">
        <v>805</v>
      </c>
      <c r="M65" t="s">
        <v>989</v>
      </c>
      <c r="N65">
        <v>8015</v>
      </c>
      <c r="O65">
        <v>100</v>
      </c>
      <c r="P65" t="s">
        <v>990</v>
      </c>
      <c r="Q65" s="9">
        <v>0</v>
      </c>
      <c r="R65" s="9">
        <v>0</v>
      </c>
      <c r="S65" s="9">
        <v>0</v>
      </c>
      <c r="T65" s="9">
        <v>6559470</v>
      </c>
      <c r="U65" s="9">
        <v>0</v>
      </c>
      <c r="V65" s="9">
        <v>6559470</v>
      </c>
      <c r="W65" s="9">
        <v>2079999</v>
      </c>
      <c r="X65" s="9">
        <v>2079999</v>
      </c>
      <c r="Y65" s="9">
        <v>4479471</v>
      </c>
      <c r="Z65" s="9">
        <v>2079999</v>
      </c>
      <c r="AA65" s="9">
        <v>0</v>
      </c>
      <c r="AB65" s="9">
        <v>4479471</v>
      </c>
      <c r="AE65" s="9">
        <v>0</v>
      </c>
      <c r="AF65" s="9">
        <v>2079999</v>
      </c>
      <c r="AG65" s="9">
        <v>-4479471</v>
      </c>
      <c r="AH65" s="9" t="s">
        <v>56</v>
      </c>
      <c r="AI65" s="9">
        <v>2079999</v>
      </c>
      <c r="AJ65" s="9">
        <v>0</v>
      </c>
      <c r="AK65" s="9">
        <f t="shared" si="0"/>
        <v>0</v>
      </c>
      <c r="AL65" s="9">
        <f t="shared" si="1"/>
        <v>0</v>
      </c>
      <c r="AM65" s="9">
        <f t="shared" si="2"/>
        <v>2079999</v>
      </c>
      <c r="AN65" t="s">
        <v>152</v>
      </c>
    </row>
    <row r="66" spans="1:40" hidden="1">
      <c r="A66" t="s">
        <v>950</v>
      </c>
      <c r="B66" t="s">
        <v>991</v>
      </c>
      <c r="C66" t="s">
        <v>951</v>
      </c>
      <c r="D66" t="s">
        <v>962</v>
      </c>
      <c r="E66" t="s">
        <v>963</v>
      </c>
      <c r="F66" t="s">
        <v>41</v>
      </c>
      <c r="G66" t="s">
        <v>954</v>
      </c>
      <c r="H66" t="s">
        <v>992</v>
      </c>
      <c r="I66" t="s">
        <v>955</v>
      </c>
      <c r="J66" t="s">
        <v>964</v>
      </c>
      <c r="K66" t="s">
        <v>965</v>
      </c>
      <c r="L66" t="s">
        <v>805</v>
      </c>
      <c r="M66" t="s">
        <v>965</v>
      </c>
      <c r="N66">
        <v>7925</v>
      </c>
      <c r="O66">
        <v>33</v>
      </c>
      <c r="P66" t="s">
        <v>993</v>
      </c>
      <c r="Q66" s="9">
        <v>7240984</v>
      </c>
      <c r="R66" s="9">
        <v>0</v>
      </c>
      <c r="S66" s="9">
        <v>0</v>
      </c>
      <c r="T66" s="9">
        <v>0</v>
      </c>
      <c r="U66" s="9">
        <v>0</v>
      </c>
      <c r="V66" s="9">
        <v>7240984</v>
      </c>
      <c r="W66" s="9">
        <v>1741345</v>
      </c>
      <c r="X66" s="9">
        <v>1741345</v>
      </c>
      <c r="Y66" s="9">
        <v>5499639</v>
      </c>
      <c r="Z66" s="9">
        <v>1741345</v>
      </c>
      <c r="AA66" s="9">
        <v>0</v>
      </c>
      <c r="AB66" s="9">
        <v>5499639</v>
      </c>
      <c r="AE66" s="9">
        <v>0</v>
      </c>
      <c r="AF66" s="9">
        <v>1741345</v>
      </c>
      <c r="AG66" s="9">
        <v>-4876</v>
      </c>
      <c r="AH66" s="9">
        <v>0</v>
      </c>
      <c r="AI66" s="9">
        <v>1741345</v>
      </c>
      <c r="AJ66" s="9">
        <v>0</v>
      </c>
      <c r="AK66" s="9">
        <f t="shared" si="0"/>
        <v>0</v>
      </c>
      <c r="AL66" s="9">
        <f t="shared" si="1"/>
        <v>0</v>
      </c>
      <c r="AM66" s="9">
        <f t="shared" si="2"/>
        <v>1741345</v>
      </c>
      <c r="AN66" t="s">
        <v>152</v>
      </c>
    </row>
    <row r="67" spans="1:40" hidden="1">
      <c r="A67" t="s">
        <v>950</v>
      </c>
      <c r="B67" t="s">
        <v>869</v>
      </c>
      <c r="C67" t="s">
        <v>951</v>
      </c>
      <c r="D67" t="s">
        <v>952</v>
      </c>
      <c r="E67" t="s">
        <v>953</v>
      </c>
      <c r="F67" t="s">
        <v>41</v>
      </c>
      <c r="G67" t="s">
        <v>954</v>
      </c>
      <c r="H67" t="s">
        <v>870</v>
      </c>
      <c r="I67" t="s">
        <v>955</v>
      </c>
      <c r="J67" t="s">
        <v>956</v>
      </c>
      <c r="K67" t="s">
        <v>957</v>
      </c>
      <c r="L67" t="s">
        <v>805</v>
      </c>
      <c r="M67" t="s">
        <v>957</v>
      </c>
      <c r="N67">
        <v>7996</v>
      </c>
      <c r="O67">
        <v>91</v>
      </c>
      <c r="P67" t="s">
        <v>994</v>
      </c>
      <c r="Q67" s="9">
        <v>0</v>
      </c>
      <c r="R67" s="9">
        <v>1124473653</v>
      </c>
      <c r="S67" s="9">
        <v>0</v>
      </c>
      <c r="T67" s="9">
        <v>0</v>
      </c>
      <c r="U67" s="9">
        <v>656959771</v>
      </c>
      <c r="V67" s="9">
        <v>467513882</v>
      </c>
      <c r="W67" s="9">
        <v>284358575</v>
      </c>
      <c r="X67" s="9">
        <v>284358575</v>
      </c>
      <c r="Y67" s="9">
        <v>183155307</v>
      </c>
      <c r="Z67" s="9">
        <v>284358575</v>
      </c>
      <c r="AA67" s="9">
        <v>0</v>
      </c>
      <c r="AB67" s="9">
        <v>183155307</v>
      </c>
      <c r="AE67" s="9">
        <v>81192847</v>
      </c>
      <c r="AF67" s="9">
        <v>248765728</v>
      </c>
      <c r="AG67" s="9">
        <v>-53898212</v>
      </c>
      <c r="AH67" s="9" t="s">
        <v>56</v>
      </c>
      <c r="AI67" s="9">
        <v>248765728</v>
      </c>
      <c r="AJ67" s="9">
        <v>45600000</v>
      </c>
      <c r="AK67" s="9">
        <f t="shared" ref="AK67:AK122" si="3">X67-Z67</f>
        <v>0</v>
      </c>
      <c r="AL67" s="9">
        <f t="shared" ref="AL67:AL122" si="4">Z67-W67</f>
        <v>0</v>
      </c>
      <c r="AM67" s="9">
        <f t="shared" ref="AM67:AM122" si="5">W67-AE67</f>
        <v>203165728</v>
      </c>
      <c r="AN67" t="s">
        <v>152</v>
      </c>
    </row>
    <row r="68" spans="1:40" hidden="1">
      <c r="A68" t="s">
        <v>950</v>
      </c>
      <c r="B68" t="s">
        <v>869</v>
      </c>
      <c r="C68" t="s">
        <v>951</v>
      </c>
      <c r="D68" t="s">
        <v>952</v>
      </c>
      <c r="E68" t="s">
        <v>959</v>
      </c>
      <c r="F68" t="s">
        <v>41</v>
      </c>
      <c r="G68" t="s">
        <v>954</v>
      </c>
      <c r="H68" t="s">
        <v>870</v>
      </c>
      <c r="I68" t="s">
        <v>955</v>
      </c>
      <c r="J68" t="s">
        <v>956</v>
      </c>
      <c r="K68" t="s">
        <v>960</v>
      </c>
      <c r="L68" t="s">
        <v>805</v>
      </c>
      <c r="M68" t="s">
        <v>960</v>
      </c>
      <c r="N68">
        <v>8029</v>
      </c>
      <c r="O68">
        <v>108</v>
      </c>
      <c r="P68" t="s">
        <v>995</v>
      </c>
      <c r="Q68" s="9">
        <v>0</v>
      </c>
      <c r="R68" s="9">
        <v>0</v>
      </c>
      <c r="S68" s="9">
        <v>0</v>
      </c>
      <c r="T68" s="9">
        <v>441234272</v>
      </c>
      <c r="U68" s="9">
        <v>0</v>
      </c>
      <c r="V68" s="9">
        <v>441234272</v>
      </c>
      <c r="W68" s="9">
        <v>240883147</v>
      </c>
      <c r="X68" s="9">
        <v>240883147</v>
      </c>
      <c r="Y68" s="9">
        <v>200351125</v>
      </c>
      <c r="Z68" s="9">
        <v>240883147</v>
      </c>
      <c r="AA68" s="9">
        <v>0</v>
      </c>
      <c r="AB68" s="9">
        <v>200351125</v>
      </c>
      <c r="AE68" s="9">
        <v>43648875</v>
      </c>
      <c r="AF68" s="9">
        <v>224883147</v>
      </c>
      <c r="AG68" s="9">
        <v>-30000000</v>
      </c>
      <c r="AH68" s="9" t="s">
        <v>56</v>
      </c>
      <c r="AI68" s="9">
        <v>224883147</v>
      </c>
      <c r="AJ68" s="9">
        <v>27648875</v>
      </c>
      <c r="AK68" s="9">
        <f t="shared" si="3"/>
        <v>0</v>
      </c>
      <c r="AL68" s="9">
        <f t="shared" si="4"/>
        <v>0</v>
      </c>
      <c r="AM68" s="9">
        <f t="shared" si="5"/>
        <v>197234272</v>
      </c>
      <c r="AN68" t="s">
        <v>152</v>
      </c>
    </row>
    <row r="69" spans="1:40" hidden="1">
      <c r="A69" t="s">
        <v>950</v>
      </c>
      <c r="B69" t="s">
        <v>869</v>
      </c>
      <c r="C69" t="s">
        <v>951</v>
      </c>
      <c r="D69" t="s">
        <v>962</v>
      </c>
      <c r="E69" t="s">
        <v>963</v>
      </c>
      <c r="F69" t="s">
        <v>41</v>
      </c>
      <c r="G69" t="s">
        <v>954</v>
      </c>
      <c r="H69" t="s">
        <v>870</v>
      </c>
      <c r="I69" t="s">
        <v>955</v>
      </c>
      <c r="J69" t="s">
        <v>964</v>
      </c>
      <c r="K69" t="s">
        <v>965</v>
      </c>
      <c r="L69" t="s">
        <v>805</v>
      </c>
      <c r="M69" t="s">
        <v>965</v>
      </c>
      <c r="N69">
        <v>7997</v>
      </c>
      <c r="O69">
        <v>92</v>
      </c>
      <c r="P69" t="s">
        <v>996</v>
      </c>
      <c r="Q69" s="9">
        <v>0</v>
      </c>
      <c r="R69" s="9">
        <v>254234622</v>
      </c>
      <c r="S69" s="9">
        <v>0</v>
      </c>
      <c r="T69" s="9">
        <v>0</v>
      </c>
      <c r="U69" s="9">
        <v>129411733</v>
      </c>
      <c r="V69" s="9">
        <v>124822889</v>
      </c>
      <c r="W69" s="9">
        <v>99858310</v>
      </c>
      <c r="X69" s="9">
        <v>99858310</v>
      </c>
      <c r="Y69" s="9">
        <v>24964579</v>
      </c>
      <c r="Z69" s="9">
        <v>99858310</v>
      </c>
      <c r="AA69" s="9">
        <v>0</v>
      </c>
      <c r="AB69" s="9">
        <v>24964579</v>
      </c>
      <c r="AE69" s="9">
        <v>99858310</v>
      </c>
      <c r="AF69" s="9">
        <v>0</v>
      </c>
      <c r="AG69" s="9">
        <v>-24964579</v>
      </c>
      <c r="AH69" s="9" t="s">
        <v>56</v>
      </c>
      <c r="AI69" s="9">
        <v>0</v>
      </c>
      <c r="AJ69" s="9">
        <v>0</v>
      </c>
      <c r="AK69" s="9">
        <f t="shared" si="3"/>
        <v>0</v>
      </c>
      <c r="AL69" s="9">
        <f t="shared" si="4"/>
        <v>0</v>
      </c>
      <c r="AM69" s="9">
        <f t="shared" si="5"/>
        <v>0</v>
      </c>
      <c r="AN69" t="s">
        <v>152</v>
      </c>
    </row>
    <row r="70" spans="1:40" hidden="1">
      <c r="A70" t="s">
        <v>950</v>
      </c>
      <c r="B70" t="s">
        <v>869</v>
      </c>
      <c r="C70" t="s">
        <v>967</v>
      </c>
      <c r="D70" t="s">
        <v>968</v>
      </c>
      <c r="E70" t="s">
        <v>969</v>
      </c>
      <c r="F70" t="s">
        <v>41</v>
      </c>
      <c r="G70" t="s">
        <v>954</v>
      </c>
      <c r="H70" t="s">
        <v>870</v>
      </c>
      <c r="I70" t="s">
        <v>970</v>
      </c>
      <c r="J70" t="s">
        <v>971</v>
      </c>
      <c r="K70" t="s">
        <v>972</v>
      </c>
      <c r="L70" t="s">
        <v>805</v>
      </c>
      <c r="M70" t="s">
        <v>972</v>
      </c>
      <c r="N70">
        <v>8030</v>
      </c>
      <c r="O70">
        <v>109</v>
      </c>
      <c r="P70" t="s">
        <v>997</v>
      </c>
      <c r="Q70" s="9">
        <v>0</v>
      </c>
      <c r="R70" s="9">
        <v>0</v>
      </c>
      <c r="S70" s="9">
        <v>0</v>
      </c>
      <c r="T70" s="9">
        <v>17585210</v>
      </c>
      <c r="U70" s="9">
        <v>0</v>
      </c>
      <c r="V70" s="9">
        <v>17585210</v>
      </c>
      <c r="W70" s="9">
        <v>8500000</v>
      </c>
      <c r="X70" s="9">
        <v>8500000</v>
      </c>
      <c r="Y70" s="9">
        <v>9085210</v>
      </c>
      <c r="Z70" s="9">
        <v>8500000</v>
      </c>
      <c r="AA70" s="9">
        <v>0</v>
      </c>
      <c r="AB70" s="9">
        <v>9085210</v>
      </c>
      <c r="AE70" s="9">
        <v>2500000</v>
      </c>
      <c r="AF70" s="9">
        <v>8500000</v>
      </c>
      <c r="AG70" s="9">
        <v>-9085210</v>
      </c>
      <c r="AH70" s="9" t="s">
        <v>56</v>
      </c>
      <c r="AI70" s="9">
        <v>8500000</v>
      </c>
      <c r="AJ70" s="9">
        <v>2500000</v>
      </c>
      <c r="AK70" s="9">
        <f t="shared" si="3"/>
        <v>0</v>
      </c>
      <c r="AL70" s="9">
        <f t="shared" si="4"/>
        <v>0</v>
      </c>
      <c r="AM70" s="9">
        <f t="shared" si="5"/>
        <v>6000000</v>
      </c>
      <c r="AN70" t="s">
        <v>152</v>
      </c>
    </row>
    <row r="71" spans="1:40" hidden="1">
      <c r="A71" t="s">
        <v>950</v>
      </c>
      <c r="B71" t="s">
        <v>869</v>
      </c>
      <c r="C71" t="s">
        <v>967</v>
      </c>
      <c r="D71" t="s">
        <v>968</v>
      </c>
      <c r="E71" t="s">
        <v>974</v>
      </c>
      <c r="F71" t="s">
        <v>41</v>
      </c>
      <c r="G71" t="s">
        <v>954</v>
      </c>
      <c r="H71" t="s">
        <v>870</v>
      </c>
      <c r="I71" t="s">
        <v>970</v>
      </c>
      <c r="J71" t="s">
        <v>971</v>
      </c>
      <c r="K71" t="s">
        <v>975</v>
      </c>
      <c r="L71" t="s">
        <v>805</v>
      </c>
      <c r="M71" t="s">
        <v>975</v>
      </c>
      <c r="N71">
        <v>7998</v>
      </c>
      <c r="O71">
        <v>93</v>
      </c>
      <c r="P71" t="s">
        <v>998</v>
      </c>
      <c r="Q71" s="9">
        <v>0</v>
      </c>
      <c r="R71" s="9">
        <v>140552950</v>
      </c>
      <c r="S71" s="9">
        <v>0</v>
      </c>
      <c r="T71" s="9">
        <v>129411733</v>
      </c>
      <c r="U71" s="9">
        <v>62077993</v>
      </c>
      <c r="V71" s="9">
        <v>207886690</v>
      </c>
      <c r="W71" s="9">
        <v>197886690</v>
      </c>
      <c r="X71" s="9">
        <v>197886690</v>
      </c>
      <c r="Y71" s="9">
        <v>10000000</v>
      </c>
      <c r="Z71" s="9">
        <v>197886690</v>
      </c>
      <c r="AA71" s="9">
        <v>0</v>
      </c>
      <c r="AB71" s="9">
        <v>10000000</v>
      </c>
      <c r="AE71" s="9">
        <v>197886690</v>
      </c>
      <c r="AF71" s="9">
        <v>14903230</v>
      </c>
      <c r="AG71" s="9">
        <v>0</v>
      </c>
      <c r="AH71" s="9" t="s">
        <v>56</v>
      </c>
      <c r="AI71" s="9">
        <v>14903230</v>
      </c>
      <c r="AJ71" s="9">
        <v>14903230</v>
      </c>
      <c r="AK71" s="9">
        <f t="shared" si="3"/>
        <v>0</v>
      </c>
      <c r="AL71" s="9">
        <f t="shared" si="4"/>
        <v>0</v>
      </c>
      <c r="AM71" s="9">
        <f t="shared" si="5"/>
        <v>0</v>
      </c>
      <c r="AN71" t="s">
        <v>152</v>
      </c>
    </row>
    <row r="72" spans="1:40" hidden="1">
      <c r="A72" t="s">
        <v>950</v>
      </c>
      <c r="B72" t="s">
        <v>869</v>
      </c>
      <c r="C72" t="s">
        <v>967</v>
      </c>
      <c r="D72" t="s">
        <v>968</v>
      </c>
      <c r="E72" t="s">
        <v>977</v>
      </c>
      <c r="F72" t="s">
        <v>41</v>
      </c>
      <c r="G72" t="s">
        <v>954</v>
      </c>
      <c r="H72" t="s">
        <v>870</v>
      </c>
      <c r="I72" t="s">
        <v>970</v>
      </c>
      <c r="J72" t="s">
        <v>971</v>
      </c>
      <c r="K72" t="s">
        <v>978</v>
      </c>
      <c r="L72" t="s">
        <v>805</v>
      </c>
      <c r="M72" t="s">
        <v>978</v>
      </c>
      <c r="N72">
        <v>8031</v>
      </c>
      <c r="O72">
        <v>110</v>
      </c>
      <c r="P72" t="s">
        <v>999</v>
      </c>
      <c r="Q72" s="9">
        <v>0</v>
      </c>
      <c r="R72" s="9">
        <v>0</v>
      </c>
      <c r="S72" s="9">
        <v>0</v>
      </c>
      <c r="T72" s="9">
        <v>63766233</v>
      </c>
      <c r="U72" s="9">
        <v>0</v>
      </c>
      <c r="V72" s="9">
        <v>63766233</v>
      </c>
      <c r="W72" s="9">
        <v>26046103</v>
      </c>
      <c r="X72" s="9">
        <v>26046103</v>
      </c>
      <c r="Y72" s="9">
        <v>37720130</v>
      </c>
      <c r="Z72" s="9">
        <v>26046103</v>
      </c>
      <c r="AA72" s="9">
        <v>0</v>
      </c>
      <c r="AB72" s="9">
        <v>37720130</v>
      </c>
      <c r="AE72" s="9">
        <v>0</v>
      </c>
      <c r="AF72" s="9">
        <v>26046103</v>
      </c>
      <c r="AG72" s="9">
        <v>-18113093</v>
      </c>
      <c r="AH72" s="9" t="s">
        <v>56</v>
      </c>
      <c r="AI72" s="9">
        <v>26046103</v>
      </c>
      <c r="AJ72" s="9">
        <v>0</v>
      </c>
      <c r="AK72" s="9">
        <f t="shared" si="3"/>
        <v>0</v>
      </c>
      <c r="AL72" s="9">
        <f t="shared" si="4"/>
        <v>0</v>
      </c>
      <c r="AM72" s="9">
        <f t="shared" si="5"/>
        <v>26046103</v>
      </c>
      <c r="AN72" t="s">
        <v>152</v>
      </c>
    </row>
    <row r="73" spans="1:40" hidden="1">
      <c r="A73" t="s">
        <v>950</v>
      </c>
      <c r="B73" t="s">
        <v>869</v>
      </c>
      <c r="C73" t="s">
        <v>967</v>
      </c>
      <c r="D73" t="s">
        <v>968</v>
      </c>
      <c r="E73" t="s">
        <v>980</v>
      </c>
      <c r="F73" t="s">
        <v>41</v>
      </c>
      <c r="G73" t="s">
        <v>954</v>
      </c>
      <c r="H73" t="s">
        <v>870</v>
      </c>
      <c r="I73" t="s">
        <v>970</v>
      </c>
      <c r="J73" t="s">
        <v>971</v>
      </c>
      <c r="K73" t="s">
        <v>981</v>
      </c>
      <c r="L73" t="s">
        <v>805</v>
      </c>
      <c r="M73" t="s">
        <v>982</v>
      </c>
      <c r="N73">
        <v>8033</v>
      </c>
      <c r="O73">
        <v>112</v>
      </c>
      <c r="P73" t="s">
        <v>1000</v>
      </c>
      <c r="Q73" s="9">
        <v>0</v>
      </c>
      <c r="R73" s="9">
        <v>0</v>
      </c>
      <c r="S73" s="9">
        <v>0</v>
      </c>
      <c r="T73" s="9">
        <v>17800000</v>
      </c>
      <c r="U73" s="9">
        <v>0</v>
      </c>
      <c r="V73" s="9">
        <v>17800000</v>
      </c>
      <c r="W73" s="9">
        <v>17332863</v>
      </c>
      <c r="X73" s="9">
        <v>17332863</v>
      </c>
      <c r="Y73" s="9">
        <v>467137</v>
      </c>
      <c r="Z73" s="9">
        <v>17332863</v>
      </c>
      <c r="AA73" s="9">
        <v>0</v>
      </c>
      <c r="AB73" s="9">
        <v>467137</v>
      </c>
      <c r="AE73" s="9">
        <v>0</v>
      </c>
      <c r="AF73" s="9">
        <v>17332863</v>
      </c>
      <c r="AG73" s="9">
        <v>-439724</v>
      </c>
      <c r="AH73" s="9" t="s">
        <v>56</v>
      </c>
      <c r="AI73" s="9">
        <v>17332863</v>
      </c>
      <c r="AJ73" s="9">
        <v>0</v>
      </c>
      <c r="AK73" s="9">
        <f t="shared" si="3"/>
        <v>0</v>
      </c>
      <c r="AL73" s="9">
        <f t="shared" si="4"/>
        <v>0</v>
      </c>
      <c r="AM73" s="9">
        <f t="shared" si="5"/>
        <v>17332863</v>
      </c>
      <c r="AN73" t="s">
        <v>152</v>
      </c>
    </row>
    <row r="74" spans="1:40" hidden="1">
      <c r="A74" t="s">
        <v>950</v>
      </c>
      <c r="B74" t="s">
        <v>869</v>
      </c>
      <c r="C74" t="s">
        <v>967</v>
      </c>
      <c r="D74" t="s">
        <v>968</v>
      </c>
      <c r="E74" t="s">
        <v>984</v>
      </c>
      <c r="F74" t="s">
        <v>41</v>
      </c>
      <c r="G74" t="s">
        <v>954</v>
      </c>
      <c r="H74" t="s">
        <v>870</v>
      </c>
      <c r="I74" t="s">
        <v>970</v>
      </c>
      <c r="J74" t="s">
        <v>971</v>
      </c>
      <c r="K74" t="s">
        <v>985</v>
      </c>
      <c r="L74" t="s">
        <v>805</v>
      </c>
      <c r="M74" t="s">
        <v>986</v>
      </c>
      <c r="N74">
        <v>8032</v>
      </c>
      <c r="O74">
        <v>111</v>
      </c>
      <c r="P74" t="s">
        <v>1001</v>
      </c>
      <c r="Q74" s="9">
        <v>0</v>
      </c>
      <c r="R74" s="9">
        <v>0</v>
      </c>
      <c r="S74" s="9">
        <v>0</v>
      </c>
      <c r="T74" s="9">
        <v>77426550</v>
      </c>
      <c r="U74" s="9">
        <v>30000000</v>
      </c>
      <c r="V74" s="9">
        <v>47426550</v>
      </c>
      <c r="W74" s="9">
        <v>42055112</v>
      </c>
      <c r="X74" s="9">
        <v>42055112</v>
      </c>
      <c r="Y74" s="9">
        <v>5371438</v>
      </c>
      <c r="Z74" s="9">
        <v>42055112</v>
      </c>
      <c r="AA74" s="9">
        <v>0</v>
      </c>
      <c r="AB74" s="9">
        <v>5371438</v>
      </c>
      <c r="AE74" s="9">
        <v>12000000</v>
      </c>
      <c r="AF74" s="9">
        <v>30055112</v>
      </c>
      <c r="AG74" s="9">
        <v>-5221438</v>
      </c>
      <c r="AH74" s="9" t="s">
        <v>56</v>
      </c>
      <c r="AI74" s="9">
        <v>30055112</v>
      </c>
      <c r="AJ74" s="9">
        <v>0</v>
      </c>
      <c r="AK74" s="9">
        <f t="shared" si="3"/>
        <v>0</v>
      </c>
      <c r="AL74" s="9">
        <f t="shared" si="4"/>
        <v>0</v>
      </c>
      <c r="AM74" s="9">
        <f t="shared" si="5"/>
        <v>30055112</v>
      </c>
      <c r="AN74" t="s">
        <v>152</v>
      </c>
    </row>
    <row r="75" spans="1:40" hidden="1">
      <c r="A75" t="s">
        <v>950</v>
      </c>
      <c r="B75" t="s">
        <v>869</v>
      </c>
      <c r="C75" t="s">
        <v>967</v>
      </c>
      <c r="D75" t="s">
        <v>968</v>
      </c>
      <c r="E75" t="s">
        <v>988</v>
      </c>
      <c r="F75" t="s">
        <v>41</v>
      </c>
      <c r="G75" t="s">
        <v>954</v>
      </c>
      <c r="H75" t="s">
        <v>870</v>
      </c>
      <c r="I75" t="s">
        <v>970</v>
      </c>
      <c r="J75" t="s">
        <v>971</v>
      </c>
      <c r="K75" t="s">
        <v>989</v>
      </c>
      <c r="L75" t="s">
        <v>805</v>
      </c>
      <c r="M75" t="s">
        <v>989</v>
      </c>
      <c r="N75">
        <v>8034</v>
      </c>
      <c r="O75">
        <v>113</v>
      </c>
      <c r="P75" t="s">
        <v>1002</v>
      </c>
      <c r="Q75" s="9">
        <v>0</v>
      </c>
      <c r="R75" s="9">
        <v>0</v>
      </c>
      <c r="S75" s="9">
        <v>0</v>
      </c>
      <c r="T75" s="9">
        <v>13000000</v>
      </c>
      <c r="U75" s="9">
        <v>0</v>
      </c>
      <c r="V75" s="9">
        <v>13000000</v>
      </c>
      <c r="W75" s="9">
        <v>964855</v>
      </c>
      <c r="X75" s="9">
        <v>964855</v>
      </c>
      <c r="Y75" s="9">
        <v>12035145</v>
      </c>
      <c r="Z75" s="9">
        <v>964855</v>
      </c>
      <c r="AA75" s="9">
        <v>0</v>
      </c>
      <c r="AB75" s="9">
        <v>12035145</v>
      </c>
      <c r="AE75" s="9">
        <v>0</v>
      </c>
      <c r="AF75" s="9">
        <v>964855</v>
      </c>
      <c r="AG75" s="9">
        <v>-12024478</v>
      </c>
      <c r="AH75" s="9" t="s">
        <v>56</v>
      </c>
      <c r="AI75" s="9">
        <v>964855</v>
      </c>
      <c r="AJ75" s="9">
        <v>0</v>
      </c>
      <c r="AK75" s="9">
        <f t="shared" si="3"/>
        <v>0</v>
      </c>
      <c r="AL75" s="9">
        <f t="shared" si="4"/>
        <v>0</v>
      </c>
      <c r="AM75" s="9">
        <f t="shared" si="5"/>
        <v>964855</v>
      </c>
      <c r="AN75" t="s">
        <v>152</v>
      </c>
    </row>
    <row r="76" spans="1:40" hidden="1">
      <c r="A76" t="s">
        <v>1003</v>
      </c>
      <c r="B76" t="s">
        <v>797</v>
      </c>
      <c r="C76" t="s">
        <v>967</v>
      </c>
      <c r="D76" t="s">
        <v>1004</v>
      </c>
      <c r="E76" t="s">
        <v>1005</v>
      </c>
      <c r="F76" t="s">
        <v>41</v>
      </c>
      <c r="G76" t="s">
        <v>1006</v>
      </c>
      <c r="H76" t="s">
        <v>455</v>
      </c>
      <c r="I76" t="s">
        <v>970</v>
      </c>
      <c r="J76" t="s">
        <v>1007</v>
      </c>
      <c r="K76" t="s">
        <v>1008</v>
      </c>
      <c r="L76" t="s">
        <v>805</v>
      </c>
      <c r="M76" t="s">
        <v>1008</v>
      </c>
      <c r="N76">
        <v>8041</v>
      </c>
      <c r="O76">
        <v>120</v>
      </c>
      <c r="P76" t="s">
        <v>1009</v>
      </c>
      <c r="Q76" s="9">
        <v>0</v>
      </c>
      <c r="R76" s="9">
        <v>50000000</v>
      </c>
      <c r="S76" s="9">
        <v>0</v>
      </c>
      <c r="T76" s="9">
        <v>0</v>
      </c>
      <c r="U76" s="9">
        <v>0</v>
      </c>
      <c r="V76" s="9">
        <v>50000000</v>
      </c>
      <c r="W76" s="9">
        <v>50000000</v>
      </c>
      <c r="X76" s="9">
        <v>50000000</v>
      </c>
      <c r="Y76" s="9">
        <v>0</v>
      </c>
      <c r="Z76" s="9">
        <v>50000000</v>
      </c>
      <c r="AA76" s="9">
        <v>0</v>
      </c>
      <c r="AB76" s="9">
        <v>0</v>
      </c>
      <c r="AE76" s="9">
        <v>50000000</v>
      </c>
      <c r="AF76" s="9">
        <v>50000000</v>
      </c>
      <c r="AG76" s="9">
        <v>0</v>
      </c>
      <c r="AH76" s="9">
        <v>0</v>
      </c>
      <c r="AI76" s="9">
        <v>50000000</v>
      </c>
      <c r="AJ76" s="9">
        <v>50000000</v>
      </c>
      <c r="AK76" s="9">
        <f t="shared" si="3"/>
        <v>0</v>
      </c>
      <c r="AL76" s="9">
        <f t="shared" si="4"/>
        <v>0</v>
      </c>
      <c r="AM76" s="9">
        <f t="shared" si="5"/>
        <v>0</v>
      </c>
      <c r="AN76" t="s">
        <v>152</v>
      </c>
    </row>
    <row r="77" spans="1:40" hidden="1">
      <c r="A77" t="s">
        <v>1003</v>
      </c>
      <c r="B77" t="s">
        <v>797</v>
      </c>
      <c r="C77" t="s">
        <v>967</v>
      </c>
      <c r="D77" t="s">
        <v>1004</v>
      </c>
      <c r="E77" t="s">
        <v>1010</v>
      </c>
      <c r="F77" t="s">
        <v>41</v>
      </c>
      <c r="G77" t="s">
        <v>1006</v>
      </c>
      <c r="H77" t="s">
        <v>455</v>
      </c>
      <c r="I77" t="s">
        <v>970</v>
      </c>
      <c r="J77" t="s">
        <v>1007</v>
      </c>
      <c r="K77" t="s">
        <v>1011</v>
      </c>
      <c r="L77" t="s">
        <v>805</v>
      </c>
      <c r="M77" t="s">
        <v>1011</v>
      </c>
      <c r="N77">
        <v>7926</v>
      </c>
      <c r="O77">
        <v>34</v>
      </c>
      <c r="P77" t="s">
        <v>1012</v>
      </c>
      <c r="Q77" s="9">
        <v>259850942</v>
      </c>
      <c r="R77" s="9">
        <v>140000000</v>
      </c>
      <c r="S77" s="9">
        <v>0</v>
      </c>
      <c r="T77" s="9">
        <v>350000000</v>
      </c>
      <c r="U77" s="9">
        <v>0</v>
      </c>
      <c r="V77" s="9">
        <v>749850942</v>
      </c>
      <c r="W77" s="9">
        <v>386101566</v>
      </c>
      <c r="X77" s="9">
        <v>386101566</v>
      </c>
      <c r="Y77" s="9">
        <v>363749376</v>
      </c>
      <c r="Z77" s="9">
        <v>386101566</v>
      </c>
      <c r="AA77" s="9">
        <v>0</v>
      </c>
      <c r="AB77" s="9">
        <v>363749376</v>
      </c>
      <c r="AE77" s="9">
        <v>217202720</v>
      </c>
      <c r="AF77" s="9">
        <v>178898846</v>
      </c>
      <c r="AG77" s="9">
        <v>-23749376</v>
      </c>
      <c r="AH77" s="9">
        <v>0</v>
      </c>
      <c r="AI77" s="9">
        <v>178898846</v>
      </c>
      <c r="AJ77" s="9">
        <v>10000000</v>
      </c>
      <c r="AK77" s="9">
        <f t="shared" si="3"/>
        <v>0</v>
      </c>
      <c r="AL77" s="9">
        <f t="shared" si="4"/>
        <v>0</v>
      </c>
      <c r="AM77" s="9">
        <f t="shared" si="5"/>
        <v>168898846</v>
      </c>
      <c r="AN77" t="s">
        <v>152</v>
      </c>
    </row>
    <row r="78" spans="1:40" hidden="1">
      <c r="A78" t="s">
        <v>1003</v>
      </c>
      <c r="B78" t="s">
        <v>797</v>
      </c>
      <c r="C78" t="s">
        <v>967</v>
      </c>
      <c r="D78" t="s">
        <v>1004</v>
      </c>
      <c r="E78" t="s">
        <v>1013</v>
      </c>
      <c r="F78" t="s">
        <v>41</v>
      </c>
      <c r="G78" t="s">
        <v>1006</v>
      </c>
      <c r="H78" t="s">
        <v>455</v>
      </c>
      <c r="I78" t="s">
        <v>970</v>
      </c>
      <c r="J78" t="s">
        <v>1007</v>
      </c>
      <c r="K78" t="s">
        <v>1014</v>
      </c>
      <c r="L78" t="s">
        <v>805</v>
      </c>
      <c r="M78" t="s">
        <v>1014</v>
      </c>
      <c r="N78">
        <v>7927</v>
      </c>
      <c r="O78">
        <v>35</v>
      </c>
      <c r="P78" t="s">
        <v>1015</v>
      </c>
      <c r="Q78" s="9">
        <v>8950000</v>
      </c>
      <c r="R78" s="9">
        <v>0</v>
      </c>
      <c r="S78" s="9">
        <v>0</v>
      </c>
      <c r="T78" s="9">
        <v>0</v>
      </c>
      <c r="U78" s="9">
        <v>0</v>
      </c>
      <c r="V78" s="9">
        <v>8950000</v>
      </c>
      <c r="W78" s="9">
        <v>8950000</v>
      </c>
      <c r="X78" s="9">
        <v>8950000</v>
      </c>
      <c r="Y78" s="9">
        <v>0</v>
      </c>
      <c r="Z78" s="9">
        <v>8950000</v>
      </c>
      <c r="AA78" s="9">
        <v>0</v>
      </c>
      <c r="AB78" s="9">
        <v>0</v>
      </c>
      <c r="AE78" s="9">
        <v>7160000</v>
      </c>
      <c r="AF78" s="9">
        <v>1790000</v>
      </c>
      <c r="AG78" s="9">
        <v>0</v>
      </c>
      <c r="AH78" s="9">
        <v>0</v>
      </c>
      <c r="AI78" s="9">
        <v>1790000</v>
      </c>
      <c r="AJ78" s="9">
        <v>0</v>
      </c>
      <c r="AK78" s="9">
        <f t="shared" si="3"/>
        <v>0</v>
      </c>
      <c r="AL78" s="9">
        <f t="shared" si="4"/>
        <v>0</v>
      </c>
      <c r="AM78" s="9">
        <f t="shared" si="5"/>
        <v>1790000</v>
      </c>
      <c r="AN78" t="s">
        <v>152</v>
      </c>
    </row>
    <row r="79" spans="1:40" hidden="1">
      <c r="A79" t="s">
        <v>1003</v>
      </c>
      <c r="B79" t="s">
        <v>797</v>
      </c>
      <c r="C79" t="s">
        <v>967</v>
      </c>
      <c r="D79" t="s">
        <v>1004</v>
      </c>
      <c r="E79" t="s">
        <v>1016</v>
      </c>
      <c r="F79" t="s">
        <v>41</v>
      </c>
      <c r="G79" t="s">
        <v>1006</v>
      </c>
      <c r="H79" t="s">
        <v>455</v>
      </c>
      <c r="I79" t="s">
        <v>970</v>
      </c>
      <c r="J79" t="s">
        <v>1007</v>
      </c>
      <c r="K79" t="s">
        <v>1017</v>
      </c>
      <c r="L79" t="s">
        <v>805</v>
      </c>
      <c r="M79" t="s">
        <v>1017</v>
      </c>
      <c r="N79">
        <v>7928</v>
      </c>
      <c r="O79">
        <v>36</v>
      </c>
      <c r="P79" t="s">
        <v>1018</v>
      </c>
      <c r="Q79" s="9">
        <v>35000000</v>
      </c>
      <c r="R79" s="9">
        <v>0</v>
      </c>
      <c r="S79" s="9">
        <v>0</v>
      </c>
      <c r="T79" s="9">
        <v>0</v>
      </c>
      <c r="U79" s="9">
        <v>0</v>
      </c>
      <c r="V79" s="9">
        <v>35000000</v>
      </c>
      <c r="W79" s="9">
        <v>35000000</v>
      </c>
      <c r="X79" s="9">
        <v>35000000</v>
      </c>
      <c r="Y79" s="9">
        <v>0</v>
      </c>
      <c r="Z79" s="9">
        <v>35000000</v>
      </c>
      <c r="AA79" s="9">
        <v>0</v>
      </c>
      <c r="AB79" s="9">
        <v>0</v>
      </c>
      <c r="AE79" s="9">
        <v>28000000</v>
      </c>
      <c r="AF79" s="9">
        <v>7000000</v>
      </c>
      <c r="AG79" s="9">
        <v>0</v>
      </c>
      <c r="AH79" s="9">
        <v>0</v>
      </c>
      <c r="AI79" s="9">
        <v>7000000</v>
      </c>
      <c r="AJ79" s="9">
        <v>0</v>
      </c>
      <c r="AK79" s="9">
        <f t="shared" si="3"/>
        <v>0</v>
      </c>
      <c r="AL79" s="9">
        <f t="shared" si="4"/>
        <v>0</v>
      </c>
      <c r="AM79" s="9">
        <f t="shared" si="5"/>
        <v>7000000</v>
      </c>
      <c r="AN79" t="s">
        <v>152</v>
      </c>
    </row>
    <row r="80" spans="1:40" hidden="1">
      <c r="A80" t="s">
        <v>1003</v>
      </c>
      <c r="B80" t="s">
        <v>797</v>
      </c>
      <c r="C80" t="s">
        <v>967</v>
      </c>
      <c r="D80" t="s">
        <v>1004</v>
      </c>
      <c r="E80" t="s">
        <v>1019</v>
      </c>
      <c r="F80" t="s">
        <v>41</v>
      </c>
      <c r="G80" t="s">
        <v>1006</v>
      </c>
      <c r="H80" t="s">
        <v>455</v>
      </c>
      <c r="I80" t="s">
        <v>970</v>
      </c>
      <c r="J80" t="s">
        <v>1007</v>
      </c>
      <c r="K80" t="s">
        <v>1020</v>
      </c>
      <c r="L80" t="s">
        <v>805</v>
      </c>
      <c r="M80" t="s">
        <v>1020</v>
      </c>
      <c r="N80">
        <v>7929</v>
      </c>
      <c r="O80">
        <v>37</v>
      </c>
      <c r="P80" t="s">
        <v>1021</v>
      </c>
      <c r="Q80" s="9">
        <v>105074529</v>
      </c>
      <c r="R80" s="9">
        <v>0</v>
      </c>
      <c r="S80" s="9">
        <v>0</v>
      </c>
      <c r="T80" s="9">
        <v>0</v>
      </c>
      <c r="U80" s="9">
        <v>0</v>
      </c>
      <c r="V80" s="9">
        <v>105074529</v>
      </c>
      <c r="W80" s="9">
        <v>76939990</v>
      </c>
      <c r="X80" s="9">
        <v>76939990</v>
      </c>
      <c r="Y80" s="9">
        <v>28134539</v>
      </c>
      <c r="Z80" s="9">
        <v>76939990</v>
      </c>
      <c r="AA80" s="9">
        <v>0</v>
      </c>
      <c r="AB80" s="9">
        <v>28134539</v>
      </c>
      <c r="AE80" s="9">
        <v>6000000</v>
      </c>
      <c r="AF80" s="9">
        <v>70939990</v>
      </c>
      <c r="AG80" s="9">
        <v>-28060010</v>
      </c>
      <c r="AH80" s="9" t="s">
        <v>56</v>
      </c>
      <c r="AI80" s="9">
        <v>70939990</v>
      </c>
      <c r="AJ80" s="9">
        <v>0</v>
      </c>
      <c r="AK80" s="9">
        <f t="shared" si="3"/>
        <v>0</v>
      </c>
      <c r="AL80" s="9">
        <f t="shared" si="4"/>
        <v>0</v>
      </c>
      <c r="AM80" s="9">
        <f t="shared" si="5"/>
        <v>70939990</v>
      </c>
      <c r="AN80" t="s">
        <v>152</v>
      </c>
    </row>
    <row r="81" spans="1:40" hidden="1">
      <c r="A81" t="s">
        <v>1003</v>
      </c>
      <c r="B81" t="s">
        <v>797</v>
      </c>
      <c r="C81" t="s">
        <v>967</v>
      </c>
      <c r="D81" t="s">
        <v>1004</v>
      </c>
      <c r="E81" t="s">
        <v>1022</v>
      </c>
      <c r="F81" t="s">
        <v>41</v>
      </c>
      <c r="G81" t="s">
        <v>1006</v>
      </c>
      <c r="H81" t="s">
        <v>455</v>
      </c>
      <c r="I81" t="s">
        <v>970</v>
      </c>
      <c r="J81" t="s">
        <v>1007</v>
      </c>
      <c r="K81" t="s">
        <v>1023</v>
      </c>
      <c r="L81" t="s">
        <v>805</v>
      </c>
      <c r="M81" t="s">
        <v>1023</v>
      </c>
      <c r="N81">
        <v>7930</v>
      </c>
      <c r="O81">
        <v>38</v>
      </c>
      <c r="P81" t="s">
        <v>1024</v>
      </c>
      <c r="Q81" s="9">
        <v>25000000</v>
      </c>
      <c r="R81" s="9">
        <v>0</v>
      </c>
      <c r="S81" s="9">
        <v>0</v>
      </c>
      <c r="T81" s="9">
        <v>0</v>
      </c>
      <c r="U81" s="9">
        <v>0</v>
      </c>
      <c r="V81" s="9">
        <v>25000000</v>
      </c>
      <c r="W81" s="9">
        <v>25000000</v>
      </c>
      <c r="X81" s="9">
        <v>25000000</v>
      </c>
      <c r="Y81" s="9">
        <v>0</v>
      </c>
      <c r="Z81" s="9">
        <v>25000000</v>
      </c>
      <c r="AA81" s="9">
        <v>0</v>
      </c>
      <c r="AB81" s="9">
        <v>0</v>
      </c>
      <c r="AE81" s="9">
        <v>20000000</v>
      </c>
      <c r="AF81" s="9">
        <v>5000000</v>
      </c>
      <c r="AG81" s="9">
        <v>0</v>
      </c>
      <c r="AH81" s="9">
        <v>0</v>
      </c>
      <c r="AI81" s="9">
        <v>5000000</v>
      </c>
      <c r="AJ81" s="9">
        <v>0</v>
      </c>
      <c r="AK81" s="9">
        <f t="shared" si="3"/>
        <v>0</v>
      </c>
      <c r="AL81" s="9">
        <f t="shared" si="4"/>
        <v>0</v>
      </c>
      <c r="AM81" s="9">
        <f t="shared" si="5"/>
        <v>5000000</v>
      </c>
      <c r="AN81" t="s">
        <v>152</v>
      </c>
    </row>
    <row r="82" spans="1:40" hidden="1">
      <c r="A82" t="s">
        <v>1003</v>
      </c>
      <c r="B82" t="s">
        <v>797</v>
      </c>
      <c r="C82" t="s">
        <v>967</v>
      </c>
      <c r="D82" t="s">
        <v>1004</v>
      </c>
      <c r="E82" t="s">
        <v>1025</v>
      </c>
      <c r="F82" t="s">
        <v>41</v>
      </c>
      <c r="G82" t="s">
        <v>1006</v>
      </c>
      <c r="H82" t="s">
        <v>455</v>
      </c>
      <c r="I82" t="s">
        <v>970</v>
      </c>
      <c r="J82" t="s">
        <v>1007</v>
      </c>
      <c r="K82" t="s">
        <v>1026</v>
      </c>
      <c r="L82" t="s">
        <v>805</v>
      </c>
      <c r="M82" t="s">
        <v>1026</v>
      </c>
      <c r="N82">
        <v>7931</v>
      </c>
      <c r="O82">
        <v>39</v>
      </c>
      <c r="P82" t="s">
        <v>1027</v>
      </c>
      <c r="Q82" s="9">
        <v>10000000</v>
      </c>
      <c r="R82" s="9">
        <v>0</v>
      </c>
      <c r="S82" s="9">
        <v>0</v>
      </c>
      <c r="T82" s="9">
        <v>0</v>
      </c>
      <c r="U82" s="9">
        <v>0</v>
      </c>
      <c r="V82" s="9">
        <v>10000000</v>
      </c>
      <c r="W82" s="9">
        <v>10000000</v>
      </c>
      <c r="X82" s="9">
        <v>10000000</v>
      </c>
      <c r="Y82" s="9">
        <v>0</v>
      </c>
      <c r="Z82" s="9">
        <v>10000000</v>
      </c>
      <c r="AA82" s="9">
        <v>0</v>
      </c>
      <c r="AB82" s="9">
        <v>0</v>
      </c>
      <c r="AE82" s="9">
        <v>8000000</v>
      </c>
      <c r="AF82" s="9">
        <v>2000000</v>
      </c>
      <c r="AG82" s="9">
        <v>0</v>
      </c>
      <c r="AH82" s="9">
        <v>0</v>
      </c>
      <c r="AI82" s="9">
        <v>2000000</v>
      </c>
      <c r="AJ82" s="9">
        <v>0</v>
      </c>
      <c r="AK82" s="9">
        <f t="shared" si="3"/>
        <v>0</v>
      </c>
      <c r="AL82" s="9">
        <f t="shared" si="4"/>
        <v>0</v>
      </c>
      <c r="AM82" s="9">
        <f t="shared" si="5"/>
        <v>2000000</v>
      </c>
      <c r="AN82" t="s">
        <v>152</v>
      </c>
    </row>
    <row r="83" spans="1:40" hidden="1">
      <c r="A83" t="s">
        <v>1003</v>
      </c>
      <c r="B83" t="s">
        <v>991</v>
      </c>
      <c r="C83" t="s">
        <v>967</v>
      </c>
      <c r="D83" t="s">
        <v>1004</v>
      </c>
      <c r="E83" t="s">
        <v>1005</v>
      </c>
      <c r="F83" t="s">
        <v>41</v>
      </c>
      <c r="G83" t="s">
        <v>1006</v>
      </c>
      <c r="H83" t="s">
        <v>992</v>
      </c>
      <c r="I83" t="s">
        <v>970</v>
      </c>
      <c r="J83" t="s">
        <v>1007</v>
      </c>
      <c r="K83" t="s">
        <v>1008</v>
      </c>
      <c r="L83" t="s">
        <v>805</v>
      </c>
      <c r="M83" t="s">
        <v>1008</v>
      </c>
      <c r="N83">
        <v>7932</v>
      </c>
      <c r="O83">
        <v>40</v>
      </c>
      <c r="P83" t="s">
        <v>1028</v>
      </c>
      <c r="Q83" s="9">
        <v>20000000</v>
      </c>
      <c r="R83" s="9">
        <v>0</v>
      </c>
      <c r="S83" s="9">
        <v>0</v>
      </c>
      <c r="T83" s="9">
        <v>0</v>
      </c>
      <c r="U83" s="9">
        <v>0</v>
      </c>
      <c r="V83" s="9">
        <v>20000000</v>
      </c>
      <c r="W83" s="9">
        <v>20000000</v>
      </c>
      <c r="X83" s="9">
        <v>20000000</v>
      </c>
      <c r="Y83" s="9">
        <v>0</v>
      </c>
      <c r="Z83" s="9">
        <v>20000000</v>
      </c>
      <c r="AA83" s="9">
        <v>0</v>
      </c>
      <c r="AB83" s="9">
        <v>0</v>
      </c>
      <c r="AE83" s="9">
        <v>16000000</v>
      </c>
      <c r="AF83" s="9">
        <v>4000000</v>
      </c>
      <c r="AG83" s="9">
        <v>0</v>
      </c>
      <c r="AH83" s="9">
        <v>0</v>
      </c>
      <c r="AI83" s="9">
        <v>4000000</v>
      </c>
      <c r="AJ83" s="9">
        <v>0</v>
      </c>
      <c r="AK83" s="9">
        <f t="shared" si="3"/>
        <v>0</v>
      </c>
      <c r="AL83" s="9">
        <f t="shared" si="4"/>
        <v>0</v>
      </c>
      <c r="AM83" s="9">
        <f t="shared" si="5"/>
        <v>4000000</v>
      </c>
      <c r="AN83" t="s">
        <v>152</v>
      </c>
    </row>
    <row r="84" spans="1:40" hidden="1">
      <c r="A84" t="s">
        <v>1003</v>
      </c>
      <c r="B84" t="s">
        <v>991</v>
      </c>
      <c r="C84" t="s">
        <v>967</v>
      </c>
      <c r="D84" t="s">
        <v>1004</v>
      </c>
      <c r="E84" t="s">
        <v>1013</v>
      </c>
      <c r="F84" t="s">
        <v>41</v>
      </c>
      <c r="G84" t="s">
        <v>1006</v>
      </c>
      <c r="H84" t="s">
        <v>992</v>
      </c>
      <c r="I84" t="s">
        <v>970</v>
      </c>
      <c r="J84" t="s">
        <v>1007</v>
      </c>
      <c r="K84" t="s">
        <v>1014</v>
      </c>
      <c r="L84" t="s">
        <v>805</v>
      </c>
      <c r="M84" t="s">
        <v>1014</v>
      </c>
      <c r="N84">
        <v>7933</v>
      </c>
      <c r="O84">
        <v>41</v>
      </c>
      <c r="P84" t="s">
        <v>1029</v>
      </c>
      <c r="Q84" s="9">
        <v>16050000</v>
      </c>
      <c r="R84" s="9">
        <v>0</v>
      </c>
      <c r="S84" s="9">
        <v>0</v>
      </c>
      <c r="T84" s="9">
        <v>0</v>
      </c>
      <c r="U84" s="9">
        <v>0</v>
      </c>
      <c r="V84" s="9">
        <v>16050000</v>
      </c>
      <c r="W84" s="9">
        <v>16050000</v>
      </c>
      <c r="X84" s="9">
        <v>16050000</v>
      </c>
      <c r="Y84" s="9">
        <v>0</v>
      </c>
      <c r="Z84" s="9">
        <v>16050000</v>
      </c>
      <c r="AA84" s="9">
        <v>0</v>
      </c>
      <c r="AB84" s="9">
        <v>0</v>
      </c>
      <c r="AE84" s="9">
        <v>12840000</v>
      </c>
      <c r="AF84" s="9">
        <v>3210000</v>
      </c>
      <c r="AG84" s="9">
        <v>0</v>
      </c>
      <c r="AH84" s="9">
        <v>0</v>
      </c>
      <c r="AI84" s="9">
        <v>3210000</v>
      </c>
      <c r="AJ84" s="9">
        <v>0</v>
      </c>
      <c r="AK84" s="9">
        <f t="shared" si="3"/>
        <v>0</v>
      </c>
      <c r="AL84" s="9">
        <f t="shared" si="4"/>
        <v>0</v>
      </c>
      <c r="AM84" s="9">
        <f t="shared" si="5"/>
        <v>3210000</v>
      </c>
      <c r="AN84" t="s">
        <v>152</v>
      </c>
    </row>
    <row r="85" spans="1:40" hidden="1">
      <c r="A85" t="s">
        <v>1030</v>
      </c>
      <c r="B85" t="s">
        <v>797</v>
      </c>
      <c r="C85" t="s">
        <v>1030</v>
      </c>
      <c r="D85" t="s">
        <v>1030</v>
      </c>
      <c r="E85" t="s">
        <v>1031</v>
      </c>
      <c r="F85" t="s">
        <v>41</v>
      </c>
      <c r="G85" t="s">
        <v>1032</v>
      </c>
      <c r="H85" t="s">
        <v>455</v>
      </c>
      <c r="I85" t="s">
        <v>1033</v>
      </c>
      <c r="J85" t="s">
        <v>1033</v>
      </c>
      <c r="K85" t="s">
        <v>1033</v>
      </c>
      <c r="L85" t="s">
        <v>805</v>
      </c>
      <c r="M85" t="s">
        <v>1034</v>
      </c>
      <c r="N85">
        <v>7934</v>
      </c>
      <c r="O85">
        <v>42</v>
      </c>
      <c r="P85" t="s">
        <v>1035</v>
      </c>
      <c r="Q85" s="9">
        <v>2959228126</v>
      </c>
      <c r="R85" s="9">
        <v>0</v>
      </c>
      <c r="S85" s="9">
        <v>0</v>
      </c>
      <c r="T85" s="9">
        <v>0</v>
      </c>
      <c r="U85" s="9">
        <v>70000000</v>
      </c>
      <c r="V85" s="9">
        <v>2889228126</v>
      </c>
      <c r="W85" s="9">
        <v>2513047313</v>
      </c>
      <c r="X85" s="9">
        <v>2513047313</v>
      </c>
      <c r="Y85" s="9">
        <v>376180813</v>
      </c>
      <c r="Z85" s="9">
        <v>2513047313</v>
      </c>
      <c r="AA85" s="9">
        <v>0</v>
      </c>
      <c r="AB85" s="9">
        <v>376180813</v>
      </c>
      <c r="AE85" s="9">
        <v>2513047313</v>
      </c>
      <c r="AF85" s="9">
        <v>218799406</v>
      </c>
      <c r="AG85" s="9">
        <v>218799406</v>
      </c>
      <c r="AH85" s="9">
        <v>218799406</v>
      </c>
      <c r="AI85" s="9">
        <v>218799406</v>
      </c>
      <c r="AJ85" s="9">
        <v>218799406</v>
      </c>
      <c r="AK85" s="9">
        <f t="shared" si="3"/>
        <v>0</v>
      </c>
      <c r="AL85" s="9">
        <f t="shared" si="4"/>
        <v>0</v>
      </c>
      <c r="AM85" s="9">
        <f t="shared" si="5"/>
        <v>0</v>
      </c>
      <c r="AN85" s="58" t="s">
        <v>50</v>
      </c>
    </row>
    <row r="86" spans="1:40" hidden="1">
      <c r="A86" t="s">
        <v>1030</v>
      </c>
      <c r="B86" t="s">
        <v>797</v>
      </c>
      <c r="C86" t="s">
        <v>1030</v>
      </c>
      <c r="D86" t="s">
        <v>1030</v>
      </c>
      <c r="E86" t="s">
        <v>1031</v>
      </c>
      <c r="F86" t="s">
        <v>41</v>
      </c>
      <c r="G86" t="s">
        <v>1032</v>
      </c>
      <c r="H86" t="s">
        <v>455</v>
      </c>
      <c r="I86" t="s">
        <v>1033</v>
      </c>
      <c r="J86" t="s">
        <v>1033</v>
      </c>
      <c r="K86" t="s">
        <v>1033</v>
      </c>
      <c r="L86" t="s">
        <v>805</v>
      </c>
      <c r="M86" t="s">
        <v>1036</v>
      </c>
      <c r="N86">
        <v>7935</v>
      </c>
      <c r="O86">
        <v>43</v>
      </c>
      <c r="P86" t="s">
        <v>1037</v>
      </c>
      <c r="Q86" s="9">
        <v>48580516</v>
      </c>
      <c r="R86" s="9">
        <v>0</v>
      </c>
      <c r="S86" s="9">
        <v>0</v>
      </c>
      <c r="T86" s="9">
        <v>0</v>
      </c>
      <c r="U86" s="9">
        <v>0</v>
      </c>
      <c r="V86" s="9">
        <v>48580516</v>
      </c>
      <c r="W86" s="9">
        <v>16427205</v>
      </c>
      <c r="X86" s="9">
        <v>16427205</v>
      </c>
      <c r="Y86" s="9">
        <v>32153311</v>
      </c>
      <c r="Z86" s="9">
        <v>16427205</v>
      </c>
      <c r="AA86" s="9">
        <v>0</v>
      </c>
      <c r="AB86" s="9">
        <v>32153311</v>
      </c>
      <c r="AE86" s="9">
        <v>16427205</v>
      </c>
      <c r="AF86" s="9">
        <v>401768</v>
      </c>
      <c r="AG86" s="9">
        <v>401768</v>
      </c>
      <c r="AH86" s="9">
        <v>401768</v>
      </c>
      <c r="AI86" s="9">
        <v>401768</v>
      </c>
      <c r="AJ86" s="9">
        <v>401768</v>
      </c>
      <c r="AK86" s="9">
        <f t="shared" si="3"/>
        <v>0</v>
      </c>
      <c r="AL86" s="9">
        <f t="shared" si="4"/>
        <v>0</v>
      </c>
      <c r="AM86" s="9">
        <f t="shared" si="5"/>
        <v>0</v>
      </c>
      <c r="AN86" s="58" t="s">
        <v>50</v>
      </c>
    </row>
    <row r="87" spans="1:40" hidden="1">
      <c r="A87" t="s">
        <v>1030</v>
      </c>
      <c r="B87" t="s">
        <v>797</v>
      </c>
      <c r="C87" t="s">
        <v>1030</v>
      </c>
      <c r="D87" t="s">
        <v>1030</v>
      </c>
      <c r="E87" t="s">
        <v>1031</v>
      </c>
      <c r="F87" t="s">
        <v>41</v>
      </c>
      <c r="G87" t="s">
        <v>1032</v>
      </c>
      <c r="H87" t="s">
        <v>455</v>
      </c>
      <c r="I87" t="s">
        <v>1033</v>
      </c>
      <c r="J87" t="s">
        <v>1033</v>
      </c>
      <c r="K87" t="s">
        <v>1033</v>
      </c>
      <c r="L87" t="s">
        <v>805</v>
      </c>
      <c r="M87" t="s">
        <v>232</v>
      </c>
      <c r="N87">
        <v>7936</v>
      </c>
      <c r="O87">
        <v>44</v>
      </c>
      <c r="P87" t="s">
        <v>1038</v>
      </c>
      <c r="Q87" s="9">
        <v>367200</v>
      </c>
      <c r="R87" s="9">
        <v>0</v>
      </c>
      <c r="S87" s="9">
        <v>0</v>
      </c>
      <c r="T87" s="9">
        <v>0</v>
      </c>
      <c r="U87" s="9">
        <v>0</v>
      </c>
      <c r="V87" s="9">
        <v>367200</v>
      </c>
      <c r="W87" s="9">
        <v>345000</v>
      </c>
      <c r="X87" s="9">
        <v>345000</v>
      </c>
      <c r="Y87" s="9">
        <v>22200</v>
      </c>
      <c r="Z87" s="9">
        <v>345000</v>
      </c>
      <c r="AA87" s="9">
        <v>0</v>
      </c>
      <c r="AB87" s="9">
        <v>22200</v>
      </c>
      <c r="AE87" s="9">
        <v>345000</v>
      </c>
      <c r="AF87" s="9">
        <v>28500</v>
      </c>
      <c r="AG87" s="9">
        <v>28500</v>
      </c>
      <c r="AH87" s="9">
        <v>28500</v>
      </c>
      <c r="AI87" s="9">
        <v>28500</v>
      </c>
      <c r="AJ87" s="9">
        <v>28500</v>
      </c>
      <c r="AK87" s="9">
        <f t="shared" si="3"/>
        <v>0</v>
      </c>
      <c r="AL87" s="9">
        <f t="shared" si="4"/>
        <v>0</v>
      </c>
      <c r="AM87" s="9">
        <f t="shared" si="5"/>
        <v>0</v>
      </c>
      <c r="AN87" s="58" t="s">
        <v>50</v>
      </c>
    </row>
    <row r="88" spans="1:40" hidden="1">
      <c r="A88" t="s">
        <v>1030</v>
      </c>
      <c r="B88" t="s">
        <v>797</v>
      </c>
      <c r="C88" t="s">
        <v>1030</v>
      </c>
      <c r="D88" t="s">
        <v>1030</v>
      </c>
      <c r="E88" t="s">
        <v>1031</v>
      </c>
      <c r="F88" t="s">
        <v>41</v>
      </c>
      <c r="G88" t="s">
        <v>1032</v>
      </c>
      <c r="H88" t="s">
        <v>455</v>
      </c>
      <c r="I88" t="s">
        <v>1033</v>
      </c>
      <c r="J88" t="s">
        <v>1033</v>
      </c>
      <c r="K88" t="s">
        <v>1033</v>
      </c>
      <c r="L88" t="s">
        <v>805</v>
      </c>
      <c r="M88" t="s">
        <v>1039</v>
      </c>
      <c r="N88">
        <v>7937</v>
      </c>
      <c r="O88">
        <v>45</v>
      </c>
      <c r="P88" t="s">
        <v>1040</v>
      </c>
      <c r="Q88" s="9">
        <v>125081046</v>
      </c>
      <c r="R88" s="9">
        <v>0</v>
      </c>
      <c r="S88" s="9">
        <v>0</v>
      </c>
      <c r="T88" s="9">
        <v>0</v>
      </c>
      <c r="U88" s="9">
        <v>0</v>
      </c>
      <c r="V88" s="9">
        <v>125081046</v>
      </c>
      <c r="W88" s="9">
        <v>116234892</v>
      </c>
      <c r="X88" s="9">
        <v>116234892</v>
      </c>
      <c r="Y88" s="9">
        <v>8846154</v>
      </c>
      <c r="Z88" s="9">
        <v>116234892</v>
      </c>
      <c r="AA88" s="9">
        <v>0</v>
      </c>
      <c r="AB88" s="9">
        <v>8846154</v>
      </c>
      <c r="AE88" s="9">
        <v>116213880</v>
      </c>
      <c r="AF88" s="9">
        <v>-1412721</v>
      </c>
      <c r="AG88" s="9">
        <v>-1412721</v>
      </c>
      <c r="AH88" s="9">
        <v>-1412721</v>
      </c>
      <c r="AI88" s="9">
        <v>-1412721</v>
      </c>
      <c r="AJ88" s="9">
        <v>-783140</v>
      </c>
      <c r="AK88" s="9">
        <f t="shared" si="3"/>
        <v>0</v>
      </c>
      <c r="AL88" s="9">
        <f t="shared" si="4"/>
        <v>0</v>
      </c>
      <c r="AM88" s="9">
        <f t="shared" si="5"/>
        <v>21012</v>
      </c>
      <c r="AN88" s="58" t="s">
        <v>50</v>
      </c>
    </row>
    <row r="89" spans="1:40" hidden="1">
      <c r="A89" t="s">
        <v>1030</v>
      </c>
      <c r="B89" t="s">
        <v>797</v>
      </c>
      <c r="C89" t="s">
        <v>1030</v>
      </c>
      <c r="D89" t="s">
        <v>1030</v>
      </c>
      <c r="E89" t="s">
        <v>1031</v>
      </c>
      <c r="F89" t="s">
        <v>41</v>
      </c>
      <c r="G89" t="s">
        <v>1032</v>
      </c>
      <c r="H89" t="s">
        <v>455</v>
      </c>
      <c r="I89" t="s">
        <v>1033</v>
      </c>
      <c r="J89" t="s">
        <v>1033</v>
      </c>
      <c r="K89" t="s">
        <v>1033</v>
      </c>
      <c r="L89" t="s">
        <v>805</v>
      </c>
      <c r="M89" t="s">
        <v>1041</v>
      </c>
      <c r="N89">
        <v>7938</v>
      </c>
      <c r="O89">
        <v>46</v>
      </c>
      <c r="P89" t="s">
        <v>1042</v>
      </c>
      <c r="Q89" s="9">
        <v>86363745</v>
      </c>
      <c r="R89" s="9">
        <v>0</v>
      </c>
      <c r="S89" s="9">
        <v>0</v>
      </c>
      <c r="T89" s="9">
        <v>0</v>
      </c>
      <c r="U89" s="9">
        <v>0</v>
      </c>
      <c r="V89" s="9">
        <v>86363745</v>
      </c>
      <c r="W89" s="9">
        <v>77827488</v>
      </c>
      <c r="X89" s="9">
        <v>77827488</v>
      </c>
      <c r="Y89" s="9">
        <v>8536257</v>
      </c>
      <c r="Z89" s="9">
        <v>77827488</v>
      </c>
      <c r="AA89" s="9">
        <v>0</v>
      </c>
      <c r="AB89" s="9">
        <v>8536257</v>
      </c>
      <c r="AE89" s="9">
        <v>77816948</v>
      </c>
      <c r="AF89" s="9">
        <v>784705</v>
      </c>
      <c r="AG89" s="9">
        <v>784705</v>
      </c>
      <c r="AH89" s="9">
        <v>784705</v>
      </c>
      <c r="AI89" s="9">
        <v>784705</v>
      </c>
      <c r="AJ89" s="9">
        <v>1069137</v>
      </c>
      <c r="AK89" s="9">
        <f t="shared" si="3"/>
        <v>0</v>
      </c>
      <c r="AL89" s="9">
        <f t="shared" si="4"/>
        <v>0</v>
      </c>
      <c r="AM89" s="9">
        <f t="shared" si="5"/>
        <v>10540</v>
      </c>
      <c r="AN89" s="58" t="s">
        <v>50</v>
      </c>
    </row>
    <row r="90" spans="1:40" hidden="1">
      <c r="A90" t="s">
        <v>1030</v>
      </c>
      <c r="B90" t="s">
        <v>797</v>
      </c>
      <c r="C90" t="s">
        <v>1030</v>
      </c>
      <c r="D90" t="s">
        <v>1030</v>
      </c>
      <c r="E90" t="s">
        <v>1031</v>
      </c>
      <c r="F90" t="s">
        <v>41</v>
      </c>
      <c r="G90" t="s">
        <v>1032</v>
      </c>
      <c r="H90" t="s">
        <v>455</v>
      </c>
      <c r="I90" t="s">
        <v>1033</v>
      </c>
      <c r="J90" t="s">
        <v>1033</v>
      </c>
      <c r="K90" t="s">
        <v>1033</v>
      </c>
      <c r="L90" t="s">
        <v>805</v>
      </c>
      <c r="M90" t="s">
        <v>1043</v>
      </c>
      <c r="N90">
        <v>7939</v>
      </c>
      <c r="O90">
        <v>47</v>
      </c>
      <c r="P90" t="s">
        <v>1044</v>
      </c>
      <c r="Q90" s="9">
        <v>273073936</v>
      </c>
      <c r="R90" s="9">
        <v>0</v>
      </c>
      <c r="S90" s="9">
        <v>0</v>
      </c>
      <c r="T90" s="9">
        <v>0</v>
      </c>
      <c r="U90" s="9">
        <v>0</v>
      </c>
      <c r="V90" s="9">
        <v>273073936</v>
      </c>
      <c r="W90" s="9">
        <v>251001407</v>
      </c>
      <c r="X90" s="9">
        <v>251001407</v>
      </c>
      <c r="Y90" s="9">
        <v>22072529</v>
      </c>
      <c r="Z90" s="9">
        <v>251001407</v>
      </c>
      <c r="AA90" s="9">
        <v>0</v>
      </c>
      <c r="AB90" s="9">
        <v>22072529</v>
      </c>
      <c r="AE90" s="9">
        <v>250983298</v>
      </c>
      <c r="AF90" s="9">
        <v>244925542</v>
      </c>
      <c r="AG90" s="9">
        <v>244925542</v>
      </c>
      <c r="AH90" s="9">
        <v>244925542</v>
      </c>
      <c r="AI90" s="9">
        <v>244925542</v>
      </c>
      <c r="AJ90" s="9">
        <v>249142991</v>
      </c>
      <c r="AK90" s="9">
        <f t="shared" si="3"/>
        <v>0</v>
      </c>
      <c r="AL90" s="9">
        <f t="shared" si="4"/>
        <v>0</v>
      </c>
      <c r="AM90" s="9">
        <f t="shared" si="5"/>
        <v>18109</v>
      </c>
      <c r="AN90" s="58" t="s">
        <v>50</v>
      </c>
    </row>
    <row r="91" spans="1:40" hidden="1">
      <c r="A91" t="s">
        <v>1030</v>
      </c>
      <c r="B91" t="s">
        <v>797</v>
      </c>
      <c r="C91" t="s">
        <v>1030</v>
      </c>
      <c r="D91" t="s">
        <v>1030</v>
      </c>
      <c r="E91" t="s">
        <v>1031</v>
      </c>
      <c r="F91" t="s">
        <v>41</v>
      </c>
      <c r="G91" t="s">
        <v>1032</v>
      </c>
      <c r="H91" t="s">
        <v>455</v>
      </c>
      <c r="I91" t="s">
        <v>1033</v>
      </c>
      <c r="J91" t="s">
        <v>1033</v>
      </c>
      <c r="K91" t="s">
        <v>1033</v>
      </c>
      <c r="L91" t="s">
        <v>805</v>
      </c>
      <c r="M91" t="s">
        <v>1045</v>
      </c>
      <c r="N91">
        <v>7940</v>
      </c>
      <c r="O91">
        <v>48</v>
      </c>
      <c r="P91" t="s">
        <v>1046</v>
      </c>
      <c r="Q91" s="9">
        <v>153771113</v>
      </c>
      <c r="R91" s="9">
        <v>0</v>
      </c>
      <c r="S91" s="9">
        <v>0</v>
      </c>
      <c r="T91" s="9">
        <v>0</v>
      </c>
      <c r="U91" s="9">
        <v>0</v>
      </c>
      <c r="V91" s="9">
        <v>153771113</v>
      </c>
      <c r="W91" s="9">
        <v>125956486</v>
      </c>
      <c r="X91" s="9">
        <v>125956486</v>
      </c>
      <c r="Y91" s="9">
        <v>27814627</v>
      </c>
      <c r="Z91" s="9">
        <v>125956486</v>
      </c>
      <c r="AA91" s="9">
        <v>0</v>
      </c>
      <c r="AB91" s="9">
        <v>27814627</v>
      </c>
      <c r="AE91" s="9">
        <v>125941428</v>
      </c>
      <c r="AF91" s="9">
        <v>13660874</v>
      </c>
      <c r="AG91" s="9">
        <v>13660874</v>
      </c>
      <c r="AH91" s="9">
        <v>13660874</v>
      </c>
      <c r="AI91" s="9">
        <v>13660874</v>
      </c>
      <c r="AJ91" s="9">
        <v>14097609</v>
      </c>
      <c r="AK91" s="9">
        <f t="shared" si="3"/>
        <v>0</v>
      </c>
      <c r="AL91" s="9">
        <f t="shared" si="4"/>
        <v>0</v>
      </c>
      <c r="AM91" s="9">
        <f t="shared" si="5"/>
        <v>15058</v>
      </c>
      <c r="AN91" s="58" t="s">
        <v>50</v>
      </c>
    </row>
    <row r="92" spans="1:40" hidden="1">
      <c r="A92" t="s">
        <v>1030</v>
      </c>
      <c r="B92" t="s">
        <v>797</v>
      </c>
      <c r="C92" t="s">
        <v>1030</v>
      </c>
      <c r="D92" t="s">
        <v>1030</v>
      </c>
      <c r="E92" t="s">
        <v>1031</v>
      </c>
      <c r="F92" t="s">
        <v>41</v>
      </c>
      <c r="G92" t="s">
        <v>1032</v>
      </c>
      <c r="H92" t="s">
        <v>455</v>
      </c>
      <c r="I92" t="s">
        <v>1033</v>
      </c>
      <c r="J92" t="s">
        <v>1033</v>
      </c>
      <c r="K92" t="s">
        <v>1033</v>
      </c>
      <c r="L92" t="s">
        <v>805</v>
      </c>
      <c r="M92" t="s">
        <v>1047</v>
      </c>
      <c r="N92">
        <v>7941</v>
      </c>
      <c r="O92">
        <v>49</v>
      </c>
      <c r="P92" t="s">
        <v>1048</v>
      </c>
      <c r="Q92" s="9">
        <v>388950420</v>
      </c>
      <c r="R92" s="9">
        <v>0</v>
      </c>
      <c r="S92" s="9">
        <v>0</v>
      </c>
      <c r="T92" s="9">
        <v>0</v>
      </c>
      <c r="U92" s="9">
        <v>0</v>
      </c>
      <c r="V92" s="9">
        <v>388950420</v>
      </c>
      <c r="W92" s="9">
        <v>335380139</v>
      </c>
      <c r="X92" s="9">
        <v>335380139</v>
      </c>
      <c r="Y92" s="9">
        <v>53570281</v>
      </c>
      <c r="Z92" s="9">
        <v>335380139</v>
      </c>
      <c r="AA92" s="9">
        <v>0</v>
      </c>
      <c r="AB92" s="9">
        <v>53570281</v>
      </c>
      <c r="AE92" s="9">
        <v>335380139</v>
      </c>
      <c r="AF92" s="9">
        <v>27188968</v>
      </c>
      <c r="AG92" s="9">
        <v>27188968</v>
      </c>
      <c r="AH92" s="9">
        <v>27188968</v>
      </c>
      <c r="AI92" s="9">
        <v>27188968</v>
      </c>
      <c r="AJ92" s="9">
        <v>55199068</v>
      </c>
      <c r="AK92" s="9">
        <f t="shared" si="3"/>
        <v>0</v>
      </c>
      <c r="AL92" s="9">
        <f t="shared" si="4"/>
        <v>0</v>
      </c>
      <c r="AM92" s="9">
        <f t="shared" si="5"/>
        <v>0</v>
      </c>
      <c r="AN92" s="58" t="s">
        <v>50</v>
      </c>
    </row>
    <row r="93" spans="1:40" hidden="1">
      <c r="A93" t="s">
        <v>1030</v>
      </c>
      <c r="B93" t="s">
        <v>797</v>
      </c>
      <c r="C93" t="s">
        <v>1030</v>
      </c>
      <c r="D93" t="s">
        <v>1030</v>
      </c>
      <c r="E93" t="s">
        <v>1031</v>
      </c>
      <c r="F93" t="s">
        <v>41</v>
      </c>
      <c r="G93" t="s">
        <v>1032</v>
      </c>
      <c r="H93" t="s">
        <v>455</v>
      </c>
      <c r="I93" t="s">
        <v>1033</v>
      </c>
      <c r="J93" t="s">
        <v>1033</v>
      </c>
      <c r="K93" t="s">
        <v>1033</v>
      </c>
      <c r="L93" t="s">
        <v>805</v>
      </c>
      <c r="M93" t="s">
        <v>1049</v>
      </c>
      <c r="N93">
        <v>7942</v>
      </c>
      <c r="O93">
        <v>50</v>
      </c>
      <c r="P93" t="s">
        <v>1050</v>
      </c>
      <c r="Q93" s="9">
        <v>275506548</v>
      </c>
      <c r="R93" s="9">
        <v>0</v>
      </c>
      <c r="S93" s="9">
        <v>0</v>
      </c>
      <c r="T93" s="9">
        <v>0</v>
      </c>
      <c r="U93" s="9">
        <v>0</v>
      </c>
      <c r="V93" s="9">
        <v>275506548</v>
      </c>
      <c r="W93" s="9">
        <v>237576175</v>
      </c>
      <c r="X93" s="9">
        <v>237576175</v>
      </c>
      <c r="Y93" s="9">
        <v>37930373</v>
      </c>
      <c r="Z93" s="9">
        <v>237576175</v>
      </c>
      <c r="AA93" s="9">
        <v>0</v>
      </c>
      <c r="AB93" s="9">
        <v>37930373</v>
      </c>
      <c r="AE93" s="9">
        <v>237576175</v>
      </c>
      <c r="AF93" s="9">
        <v>19259412</v>
      </c>
      <c r="AG93" s="9">
        <v>19259412</v>
      </c>
      <c r="AH93" s="9">
        <v>19259412</v>
      </c>
      <c r="AI93" s="9">
        <v>19259412</v>
      </c>
      <c r="AJ93" s="9">
        <v>39100912</v>
      </c>
      <c r="AK93" s="9">
        <f t="shared" si="3"/>
        <v>0</v>
      </c>
      <c r="AL93" s="9">
        <f t="shared" si="4"/>
        <v>0</v>
      </c>
      <c r="AM93" s="9">
        <f t="shared" si="5"/>
        <v>0</v>
      </c>
      <c r="AN93" s="58" t="s">
        <v>50</v>
      </c>
    </row>
    <row r="94" spans="1:40" hidden="1">
      <c r="A94" t="s">
        <v>1030</v>
      </c>
      <c r="B94" t="s">
        <v>797</v>
      </c>
      <c r="C94" t="s">
        <v>1030</v>
      </c>
      <c r="D94" t="s">
        <v>1030</v>
      </c>
      <c r="E94" t="s">
        <v>1031</v>
      </c>
      <c r="F94" t="s">
        <v>41</v>
      </c>
      <c r="G94" t="s">
        <v>1032</v>
      </c>
      <c r="H94" t="s">
        <v>455</v>
      </c>
      <c r="I94" t="s">
        <v>1033</v>
      </c>
      <c r="J94" t="s">
        <v>1033</v>
      </c>
      <c r="K94" t="s">
        <v>1033</v>
      </c>
      <c r="L94" t="s">
        <v>805</v>
      </c>
      <c r="M94" t="s">
        <v>1051</v>
      </c>
      <c r="N94">
        <v>7943</v>
      </c>
      <c r="O94">
        <v>51</v>
      </c>
      <c r="P94" t="s">
        <v>1052</v>
      </c>
      <c r="Q94" s="9">
        <v>263138813</v>
      </c>
      <c r="R94" s="9">
        <v>0</v>
      </c>
      <c r="S94" s="9">
        <v>0</v>
      </c>
      <c r="T94" s="9">
        <v>0</v>
      </c>
      <c r="U94" s="9">
        <v>0</v>
      </c>
      <c r="V94" s="9">
        <v>263138813</v>
      </c>
      <c r="W94" s="9">
        <v>263138813</v>
      </c>
      <c r="X94" s="9">
        <v>263138813</v>
      </c>
      <c r="Y94" s="9">
        <v>0</v>
      </c>
      <c r="Z94" s="9">
        <v>263138813</v>
      </c>
      <c r="AA94" s="9">
        <v>0</v>
      </c>
      <c r="AB94" s="9">
        <v>0</v>
      </c>
      <c r="AE94" s="9">
        <v>0</v>
      </c>
      <c r="AF94" s="9">
        <v>263138813</v>
      </c>
      <c r="AG94" s="9">
        <v>263138813</v>
      </c>
      <c r="AH94" s="9">
        <v>263138813</v>
      </c>
      <c r="AI94" s="9">
        <v>263138813</v>
      </c>
      <c r="AJ94" s="9">
        <v>0</v>
      </c>
      <c r="AK94" s="9">
        <f t="shared" si="3"/>
        <v>0</v>
      </c>
      <c r="AL94" s="9">
        <f t="shared" si="4"/>
        <v>0</v>
      </c>
      <c r="AM94" s="9">
        <f t="shared" si="5"/>
        <v>263138813</v>
      </c>
      <c r="AN94" s="58" t="s">
        <v>50</v>
      </c>
    </row>
    <row r="95" spans="1:40" hidden="1">
      <c r="A95" t="s">
        <v>1030</v>
      </c>
      <c r="B95" t="s">
        <v>797</v>
      </c>
      <c r="C95" t="s">
        <v>1030</v>
      </c>
      <c r="D95" t="s">
        <v>1030</v>
      </c>
      <c r="E95" t="s">
        <v>1031</v>
      </c>
      <c r="F95" t="s">
        <v>41</v>
      </c>
      <c r="G95" t="s">
        <v>1032</v>
      </c>
      <c r="H95" t="s">
        <v>455</v>
      </c>
      <c r="I95" t="s">
        <v>1033</v>
      </c>
      <c r="J95" t="s">
        <v>1033</v>
      </c>
      <c r="K95" t="s">
        <v>1033</v>
      </c>
      <c r="L95" t="s">
        <v>805</v>
      </c>
      <c r="M95" t="s">
        <v>1053</v>
      </c>
      <c r="N95">
        <v>7944</v>
      </c>
      <c r="O95">
        <v>52</v>
      </c>
      <c r="P95" t="s">
        <v>1054</v>
      </c>
      <c r="Q95" s="9">
        <v>139546403</v>
      </c>
      <c r="R95" s="9">
        <v>0</v>
      </c>
      <c r="S95" s="9">
        <v>0</v>
      </c>
      <c r="T95" s="9">
        <v>0</v>
      </c>
      <c r="U95" s="9">
        <v>0</v>
      </c>
      <c r="V95" s="9">
        <v>139546403</v>
      </c>
      <c r="W95" s="9">
        <v>120732700</v>
      </c>
      <c r="X95" s="9">
        <v>120732700</v>
      </c>
      <c r="Y95" s="9">
        <v>18813703</v>
      </c>
      <c r="Z95" s="9">
        <v>120732700</v>
      </c>
      <c r="AA95" s="9">
        <v>0</v>
      </c>
      <c r="AB95" s="9">
        <v>18813703</v>
      </c>
      <c r="AE95" s="9">
        <v>120732700</v>
      </c>
      <c r="AF95" s="9">
        <v>9525000</v>
      </c>
      <c r="AG95" s="9">
        <v>9525000</v>
      </c>
      <c r="AH95" s="9">
        <v>9525000</v>
      </c>
      <c r="AI95" s="9">
        <v>9525000</v>
      </c>
      <c r="AJ95" s="9">
        <v>19306800</v>
      </c>
      <c r="AK95" s="9">
        <f t="shared" si="3"/>
        <v>0</v>
      </c>
      <c r="AL95" s="9">
        <f t="shared" si="4"/>
        <v>0</v>
      </c>
      <c r="AM95" s="9">
        <f t="shared" si="5"/>
        <v>0</v>
      </c>
      <c r="AN95" s="58" t="s">
        <v>50</v>
      </c>
    </row>
    <row r="96" spans="1:40" hidden="1">
      <c r="A96" t="s">
        <v>1030</v>
      </c>
      <c r="B96" t="s">
        <v>797</v>
      </c>
      <c r="C96" t="s">
        <v>1030</v>
      </c>
      <c r="D96" t="s">
        <v>1030</v>
      </c>
      <c r="E96" t="s">
        <v>1031</v>
      </c>
      <c r="F96" t="s">
        <v>41</v>
      </c>
      <c r="G96" t="s">
        <v>1032</v>
      </c>
      <c r="H96" t="s">
        <v>455</v>
      </c>
      <c r="I96" t="s">
        <v>1033</v>
      </c>
      <c r="J96" t="s">
        <v>1033</v>
      </c>
      <c r="K96" t="s">
        <v>1033</v>
      </c>
      <c r="L96" t="s">
        <v>805</v>
      </c>
      <c r="M96" t="s">
        <v>1055</v>
      </c>
      <c r="N96">
        <v>7945</v>
      </c>
      <c r="O96">
        <v>53</v>
      </c>
      <c r="P96" t="s">
        <v>1056</v>
      </c>
      <c r="Q96" s="9">
        <v>78956935</v>
      </c>
      <c r="R96" s="9">
        <v>0</v>
      </c>
      <c r="S96" s="9">
        <v>0</v>
      </c>
      <c r="T96" s="9">
        <v>0</v>
      </c>
      <c r="U96" s="9">
        <v>0</v>
      </c>
      <c r="V96" s="9">
        <v>78956935</v>
      </c>
      <c r="W96" s="9">
        <v>62620000</v>
      </c>
      <c r="X96" s="9">
        <v>62620000</v>
      </c>
      <c r="Y96" s="9">
        <v>16336935</v>
      </c>
      <c r="Z96" s="9">
        <v>62620000</v>
      </c>
      <c r="AA96" s="9">
        <v>0</v>
      </c>
      <c r="AB96" s="9">
        <v>16336935</v>
      </c>
      <c r="AE96" s="9">
        <v>62620000</v>
      </c>
      <c r="AF96" s="9">
        <v>4812700</v>
      </c>
      <c r="AG96" s="9">
        <v>4812700</v>
      </c>
      <c r="AH96" s="9">
        <v>4812700</v>
      </c>
      <c r="AI96" s="9">
        <v>4812700</v>
      </c>
      <c r="AJ96" s="9">
        <v>10018000</v>
      </c>
      <c r="AK96" s="9">
        <f t="shared" si="3"/>
        <v>0</v>
      </c>
      <c r="AL96" s="9">
        <f t="shared" si="4"/>
        <v>0</v>
      </c>
      <c r="AM96" s="9">
        <f t="shared" si="5"/>
        <v>0</v>
      </c>
      <c r="AN96" s="58" t="s">
        <v>50</v>
      </c>
    </row>
    <row r="97" spans="1:40" hidden="1">
      <c r="A97" t="s">
        <v>1030</v>
      </c>
      <c r="B97" t="s">
        <v>797</v>
      </c>
      <c r="C97" t="s">
        <v>1030</v>
      </c>
      <c r="D97" t="s">
        <v>1030</v>
      </c>
      <c r="E97" t="s">
        <v>1031</v>
      </c>
      <c r="F97" t="s">
        <v>41</v>
      </c>
      <c r="G97" t="s">
        <v>1032</v>
      </c>
      <c r="H97" t="s">
        <v>455</v>
      </c>
      <c r="I97" t="s">
        <v>1033</v>
      </c>
      <c r="J97" t="s">
        <v>1033</v>
      </c>
      <c r="K97" t="s">
        <v>1033</v>
      </c>
      <c r="L97" t="s">
        <v>805</v>
      </c>
      <c r="M97" t="s">
        <v>1057</v>
      </c>
      <c r="N97">
        <v>7946</v>
      </c>
      <c r="O97">
        <v>54</v>
      </c>
      <c r="P97" t="s">
        <v>1058</v>
      </c>
      <c r="Q97" s="9">
        <v>104659802</v>
      </c>
      <c r="R97" s="9">
        <v>0</v>
      </c>
      <c r="S97" s="9">
        <v>0</v>
      </c>
      <c r="T97" s="9">
        <v>0</v>
      </c>
      <c r="U97" s="9">
        <v>0</v>
      </c>
      <c r="V97" s="9">
        <v>104659802</v>
      </c>
      <c r="W97" s="9">
        <v>90562200</v>
      </c>
      <c r="X97" s="9">
        <v>90562200</v>
      </c>
      <c r="Y97" s="9">
        <v>14097602</v>
      </c>
      <c r="Z97" s="9">
        <v>90562200</v>
      </c>
      <c r="AA97" s="9">
        <v>0</v>
      </c>
      <c r="AB97" s="9">
        <v>14097602</v>
      </c>
      <c r="AE97" s="9">
        <v>90562200</v>
      </c>
      <c r="AF97" s="9">
        <v>7146000</v>
      </c>
      <c r="AG97" s="9">
        <v>7146000</v>
      </c>
      <c r="AH97" s="9">
        <v>7146000</v>
      </c>
      <c r="AI97" s="9">
        <v>7146000</v>
      </c>
      <c r="AJ97" s="9">
        <v>14482400</v>
      </c>
      <c r="AK97" s="9">
        <f t="shared" si="3"/>
        <v>0</v>
      </c>
      <c r="AL97" s="9">
        <f t="shared" si="4"/>
        <v>0</v>
      </c>
      <c r="AM97" s="9">
        <f t="shared" si="5"/>
        <v>0</v>
      </c>
      <c r="AN97" s="58" t="s">
        <v>50</v>
      </c>
    </row>
    <row r="98" spans="1:40" hidden="1">
      <c r="A98" t="s">
        <v>1030</v>
      </c>
      <c r="B98" t="s">
        <v>797</v>
      </c>
      <c r="C98" t="s">
        <v>1030</v>
      </c>
      <c r="D98" t="s">
        <v>1030</v>
      </c>
      <c r="E98" t="s">
        <v>1031</v>
      </c>
      <c r="F98" t="s">
        <v>41</v>
      </c>
      <c r="G98" t="s">
        <v>1032</v>
      </c>
      <c r="H98" t="s">
        <v>455</v>
      </c>
      <c r="I98" t="s">
        <v>1033</v>
      </c>
      <c r="J98" t="s">
        <v>1033</v>
      </c>
      <c r="K98" t="s">
        <v>1033</v>
      </c>
      <c r="L98" t="s">
        <v>805</v>
      </c>
      <c r="M98" t="s">
        <v>1059</v>
      </c>
      <c r="N98">
        <v>7947</v>
      </c>
      <c r="O98">
        <v>55</v>
      </c>
      <c r="P98" t="s">
        <v>1060</v>
      </c>
      <c r="Q98" s="9">
        <v>69773202</v>
      </c>
      <c r="R98" s="9">
        <v>0</v>
      </c>
      <c r="S98" s="9">
        <v>0</v>
      </c>
      <c r="T98" s="9">
        <v>0</v>
      </c>
      <c r="U98" s="9">
        <v>0</v>
      </c>
      <c r="V98" s="9">
        <v>69773202</v>
      </c>
      <c r="W98" s="9">
        <v>60385100</v>
      </c>
      <c r="X98" s="9">
        <v>60385100</v>
      </c>
      <c r="Y98" s="9">
        <v>9388102</v>
      </c>
      <c r="Z98" s="9">
        <v>60385100</v>
      </c>
      <c r="AA98" s="9">
        <v>0</v>
      </c>
      <c r="AB98" s="9">
        <v>9388102</v>
      </c>
      <c r="AE98" s="9">
        <v>60385100</v>
      </c>
      <c r="AF98" s="9">
        <v>4765400</v>
      </c>
      <c r="AG98" s="9">
        <v>4765400</v>
      </c>
      <c r="AH98" s="9">
        <v>4765400</v>
      </c>
      <c r="AI98" s="9">
        <v>4765400</v>
      </c>
      <c r="AJ98" s="9">
        <v>9658200</v>
      </c>
      <c r="AK98" s="9">
        <f t="shared" si="3"/>
        <v>0</v>
      </c>
      <c r="AL98" s="9">
        <f t="shared" si="4"/>
        <v>0</v>
      </c>
      <c r="AM98" s="9">
        <f t="shared" si="5"/>
        <v>0</v>
      </c>
      <c r="AN98" s="58" t="s">
        <v>50</v>
      </c>
    </row>
    <row r="99" spans="1:40" hidden="1">
      <c r="A99" t="s">
        <v>1030</v>
      </c>
      <c r="B99" t="s">
        <v>797</v>
      </c>
      <c r="C99" t="s">
        <v>1030</v>
      </c>
      <c r="D99" t="s">
        <v>1030</v>
      </c>
      <c r="E99" t="s">
        <v>1031</v>
      </c>
      <c r="F99" t="s">
        <v>41</v>
      </c>
      <c r="G99" t="s">
        <v>1032</v>
      </c>
      <c r="H99" t="s">
        <v>455</v>
      </c>
      <c r="I99" t="s">
        <v>1033</v>
      </c>
      <c r="J99" t="s">
        <v>1033</v>
      </c>
      <c r="K99" t="s">
        <v>1033</v>
      </c>
      <c r="L99" t="s">
        <v>805</v>
      </c>
      <c r="M99" t="s">
        <v>1061</v>
      </c>
      <c r="N99">
        <v>7948</v>
      </c>
      <c r="O99">
        <v>56</v>
      </c>
      <c r="P99" t="s">
        <v>1062</v>
      </c>
      <c r="Q99" s="9">
        <v>174462375</v>
      </c>
      <c r="R99" s="9">
        <v>0</v>
      </c>
      <c r="S99" s="9">
        <v>0</v>
      </c>
      <c r="T99" s="9">
        <v>0</v>
      </c>
      <c r="U99" s="9">
        <v>0</v>
      </c>
      <c r="V99" s="9">
        <v>174462375</v>
      </c>
      <c r="W99" s="9">
        <v>170098212</v>
      </c>
      <c r="X99" s="9">
        <v>170098212</v>
      </c>
      <c r="Y99" s="9">
        <v>4364163</v>
      </c>
      <c r="Z99" s="9">
        <v>170098212</v>
      </c>
      <c r="AA99" s="9">
        <v>0</v>
      </c>
      <c r="AB99" s="9">
        <v>4364163</v>
      </c>
      <c r="AE99" s="9">
        <v>170074886</v>
      </c>
      <c r="AF99" s="9">
        <v>10660364</v>
      </c>
      <c r="AG99" s="9">
        <v>10660364</v>
      </c>
      <c r="AH99" s="9">
        <v>10660364</v>
      </c>
      <c r="AI99" s="9">
        <v>10660364</v>
      </c>
      <c r="AJ99" s="9">
        <v>11450265</v>
      </c>
      <c r="AK99" s="9">
        <f t="shared" si="3"/>
        <v>0</v>
      </c>
      <c r="AL99" s="9">
        <f t="shared" si="4"/>
        <v>0</v>
      </c>
      <c r="AM99" s="9">
        <f t="shared" si="5"/>
        <v>23326</v>
      </c>
      <c r="AN99" s="58" t="s">
        <v>50</v>
      </c>
    </row>
    <row r="100" spans="1:40" hidden="1">
      <c r="A100" t="s">
        <v>1030</v>
      </c>
      <c r="B100" t="s">
        <v>797</v>
      </c>
      <c r="C100" t="s">
        <v>1030</v>
      </c>
      <c r="D100" t="s">
        <v>1030</v>
      </c>
      <c r="E100" t="s">
        <v>1031</v>
      </c>
      <c r="F100" t="s">
        <v>41</v>
      </c>
      <c r="G100" t="s">
        <v>1032</v>
      </c>
      <c r="H100" t="s">
        <v>455</v>
      </c>
      <c r="I100" t="s">
        <v>1033</v>
      </c>
      <c r="J100" t="s">
        <v>1033</v>
      </c>
      <c r="K100" t="s">
        <v>1033</v>
      </c>
      <c r="L100" t="s">
        <v>805</v>
      </c>
      <c r="M100" t="s">
        <v>1063</v>
      </c>
      <c r="N100">
        <v>7949</v>
      </c>
      <c r="O100">
        <v>57</v>
      </c>
      <c r="P100" t="s">
        <v>1064</v>
      </c>
      <c r="Q100" s="9">
        <v>7000000</v>
      </c>
      <c r="R100" s="9">
        <v>0</v>
      </c>
      <c r="S100" s="9">
        <v>0</v>
      </c>
      <c r="T100" s="9">
        <v>0</v>
      </c>
      <c r="U100" s="9">
        <v>0</v>
      </c>
      <c r="V100" s="9">
        <v>7000000</v>
      </c>
      <c r="W100" s="9">
        <v>0</v>
      </c>
      <c r="X100" s="9">
        <v>0</v>
      </c>
      <c r="Y100" s="9">
        <v>7000000</v>
      </c>
      <c r="Z100" s="9">
        <v>0</v>
      </c>
      <c r="AA100" s="9">
        <v>0</v>
      </c>
      <c r="AB100" s="9">
        <v>7000000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f t="shared" si="3"/>
        <v>0</v>
      </c>
      <c r="AL100" s="9">
        <f t="shared" si="4"/>
        <v>0</v>
      </c>
      <c r="AM100" s="9">
        <f t="shared" si="5"/>
        <v>0</v>
      </c>
      <c r="AN100" s="58" t="s">
        <v>50</v>
      </c>
    </row>
    <row r="101" spans="1:40" hidden="1">
      <c r="A101" t="s">
        <v>1030</v>
      </c>
      <c r="B101" t="s">
        <v>797</v>
      </c>
      <c r="C101" t="s">
        <v>1030</v>
      </c>
      <c r="D101" t="s">
        <v>1030</v>
      </c>
      <c r="E101" t="s">
        <v>1031</v>
      </c>
      <c r="F101" t="s">
        <v>41</v>
      </c>
      <c r="G101" t="s">
        <v>1032</v>
      </c>
      <c r="H101" t="s">
        <v>455</v>
      </c>
      <c r="I101" t="s">
        <v>1033</v>
      </c>
      <c r="J101" t="s">
        <v>1033</v>
      </c>
      <c r="K101" t="s">
        <v>1033</v>
      </c>
      <c r="L101" t="s">
        <v>805</v>
      </c>
      <c r="M101" t="s">
        <v>1065</v>
      </c>
      <c r="N101">
        <v>7950</v>
      </c>
      <c r="O101">
        <v>58</v>
      </c>
      <c r="P101" t="s">
        <v>1066</v>
      </c>
      <c r="Q101" s="9">
        <v>34793758</v>
      </c>
      <c r="R101" s="9">
        <v>0</v>
      </c>
      <c r="S101" s="9">
        <v>0</v>
      </c>
      <c r="T101" s="9">
        <v>0</v>
      </c>
      <c r="U101" s="9">
        <v>0</v>
      </c>
      <c r="V101" s="9">
        <v>34793758</v>
      </c>
      <c r="W101" s="9">
        <v>15751840</v>
      </c>
      <c r="X101" s="9">
        <v>15751840</v>
      </c>
      <c r="Y101" s="9">
        <v>19041918</v>
      </c>
      <c r="Z101" s="9">
        <v>15751840</v>
      </c>
      <c r="AA101" s="9">
        <v>0</v>
      </c>
      <c r="AB101" s="9">
        <v>19041918</v>
      </c>
      <c r="AE101" s="9">
        <v>15749832</v>
      </c>
      <c r="AF101" s="9">
        <v>1699168</v>
      </c>
      <c r="AG101" s="9">
        <v>1699168</v>
      </c>
      <c r="AH101" s="9">
        <v>1699168</v>
      </c>
      <c r="AI101" s="9">
        <v>1699168</v>
      </c>
      <c r="AJ101" s="9">
        <v>1753345</v>
      </c>
      <c r="AK101" s="9">
        <f t="shared" si="3"/>
        <v>0</v>
      </c>
      <c r="AL101" s="9">
        <f t="shared" si="4"/>
        <v>0</v>
      </c>
      <c r="AM101" s="9">
        <f t="shared" si="5"/>
        <v>2008</v>
      </c>
      <c r="AN101" s="58" t="s">
        <v>50</v>
      </c>
    </row>
    <row r="102" spans="1:40" hidden="1">
      <c r="A102" t="s">
        <v>1030</v>
      </c>
      <c r="B102" t="s">
        <v>797</v>
      </c>
      <c r="C102" t="s">
        <v>1030</v>
      </c>
      <c r="D102" t="s">
        <v>1030</v>
      </c>
      <c r="E102" t="s">
        <v>1031</v>
      </c>
      <c r="F102" t="s">
        <v>41</v>
      </c>
      <c r="G102" t="s">
        <v>1032</v>
      </c>
      <c r="H102" t="s">
        <v>455</v>
      </c>
      <c r="I102" t="s">
        <v>1033</v>
      </c>
      <c r="J102" t="s">
        <v>1033</v>
      </c>
      <c r="K102" t="s">
        <v>1033</v>
      </c>
      <c r="L102" t="s">
        <v>805</v>
      </c>
      <c r="M102" t="s">
        <v>1067</v>
      </c>
      <c r="N102">
        <v>7951</v>
      </c>
      <c r="O102">
        <v>59</v>
      </c>
      <c r="P102" t="s">
        <v>1068</v>
      </c>
      <c r="Q102" s="9">
        <v>53560000</v>
      </c>
      <c r="R102" s="9">
        <v>0</v>
      </c>
      <c r="S102" s="9">
        <v>0</v>
      </c>
      <c r="T102" s="9">
        <v>30000000</v>
      </c>
      <c r="U102" s="9">
        <v>0</v>
      </c>
      <c r="V102" s="9">
        <v>83560000</v>
      </c>
      <c r="W102" s="9">
        <v>61172396</v>
      </c>
      <c r="X102" s="9">
        <v>61172396</v>
      </c>
      <c r="Y102" s="9">
        <v>22387604</v>
      </c>
      <c r="Z102" s="9">
        <v>61172396</v>
      </c>
      <c r="AA102" s="9">
        <v>0</v>
      </c>
      <c r="AB102" s="9">
        <v>22387604</v>
      </c>
      <c r="AE102" s="9">
        <v>31767315</v>
      </c>
      <c r="AF102" s="9">
        <v>30586969</v>
      </c>
      <c r="AG102" s="9">
        <v>22697982</v>
      </c>
      <c r="AH102" s="9" t="s">
        <v>56</v>
      </c>
      <c r="AI102" s="9">
        <v>30586969</v>
      </c>
      <c r="AJ102" s="9">
        <v>7415409</v>
      </c>
      <c r="AK102" s="9">
        <f t="shared" si="3"/>
        <v>0</v>
      </c>
      <c r="AL102" s="9">
        <f t="shared" si="4"/>
        <v>0</v>
      </c>
      <c r="AM102" s="9">
        <f t="shared" si="5"/>
        <v>29405081</v>
      </c>
      <c r="AN102" s="58" t="s">
        <v>98</v>
      </c>
    </row>
    <row r="103" spans="1:40" hidden="1">
      <c r="A103" t="s">
        <v>1030</v>
      </c>
      <c r="B103" t="s">
        <v>797</v>
      </c>
      <c r="C103" t="s">
        <v>1030</v>
      </c>
      <c r="D103" t="s">
        <v>1030</v>
      </c>
      <c r="E103" t="s">
        <v>1031</v>
      </c>
      <c r="F103" t="s">
        <v>41</v>
      </c>
      <c r="G103" t="s">
        <v>1032</v>
      </c>
      <c r="H103" t="s">
        <v>455</v>
      </c>
      <c r="I103" t="s">
        <v>1033</v>
      </c>
      <c r="J103" t="s">
        <v>1033</v>
      </c>
      <c r="K103" t="s">
        <v>1033</v>
      </c>
      <c r="L103" t="s">
        <v>805</v>
      </c>
      <c r="M103" t="s">
        <v>1069</v>
      </c>
      <c r="N103">
        <v>7952</v>
      </c>
      <c r="O103">
        <v>60</v>
      </c>
      <c r="P103" t="s">
        <v>1070</v>
      </c>
      <c r="Q103" s="9">
        <v>72100000</v>
      </c>
      <c r="R103" s="9">
        <v>0</v>
      </c>
      <c r="S103" s="9">
        <v>0</v>
      </c>
      <c r="T103" s="9">
        <v>70000000</v>
      </c>
      <c r="U103" s="9">
        <v>0</v>
      </c>
      <c r="V103" s="9">
        <v>142100000</v>
      </c>
      <c r="W103" s="9">
        <v>107556455</v>
      </c>
      <c r="X103" s="9">
        <v>107556455</v>
      </c>
      <c r="Y103" s="9">
        <v>34543545</v>
      </c>
      <c r="Z103" s="9">
        <v>107556455</v>
      </c>
      <c r="AA103" s="9">
        <v>0</v>
      </c>
      <c r="AB103" s="9">
        <v>34543545</v>
      </c>
      <c r="AE103" s="9">
        <v>107556455</v>
      </c>
      <c r="AF103" s="9">
        <v>5970250</v>
      </c>
      <c r="AG103" s="9">
        <v>-6221040</v>
      </c>
      <c r="AH103" s="9">
        <v>4213925</v>
      </c>
      <c r="AI103" s="9">
        <v>5970250</v>
      </c>
      <c r="AJ103" s="9">
        <v>7026700</v>
      </c>
      <c r="AK103" s="9">
        <f t="shared" si="3"/>
        <v>0</v>
      </c>
      <c r="AL103" s="9">
        <f t="shared" si="4"/>
        <v>0</v>
      </c>
      <c r="AM103" s="9">
        <f t="shared" si="5"/>
        <v>0</v>
      </c>
      <c r="AN103" s="58" t="s">
        <v>98</v>
      </c>
    </row>
    <row r="104" spans="1:40" hidden="1">
      <c r="A104" t="s">
        <v>1030</v>
      </c>
      <c r="B104" t="s">
        <v>797</v>
      </c>
      <c r="C104" t="s">
        <v>1030</v>
      </c>
      <c r="D104" t="s">
        <v>1030</v>
      </c>
      <c r="E104" t="s">
        <v>1031</v>
      </c>
      <c r="F104" t="s">
        <v>41</v>
      </c>
      <c r="G104" t="s">
        <v>1032</v>
      </c>
      <c r="H104" t="s">
        <v>455</v>
      </c>
      <c r="I104" t="s">
        <v>1033</v>
      </c>
      <c r="J104" t="s">
        <v>1033</v>
      </c>
      <c r="K104" t="s">
        <v>1033</v>
      </c>
      <c r="L104" t="s">
        <v>805</v>
      </c>
      <c r="M104" t="s">
        <v>1071</v>
      </c>
      <c r="N104">
        <v>7953</v>
      </c>
      <c r="O104">
        <v>61</v>
      </c>
      <c r="P104" t="s">
        <v>1072</v>
      </c>
      <c r="Q104" s="9">
        <v>303850000</v>
      </c>
      <c r="R104" s="9">
        <v>0</v>
      </c>
      <c r="S104" s="9">
        <v>0</v>
      </c>
      <c r="T104" s="9">
        <v>19100000</v>
      </c>
      <c r="U104" s="9">
        <v>0</v>
      </c>
      <c r="V104" s="9">
        <v>322950000</v>
      </c>
      <c r="W104" s="9">
        <v>253662368</v>
      </c>
      <c r="X104" s="9">
        <v>253662368</v>
      </c>
      <c r="Y104" s="9">
        <v>69287632</v>
      </c>
      <c r="Z104" s="9">
        <v>253662368</v>
      </c>
      <c r="AA104" s="9">
        <v>0</v>
      </c>
      <c r="AB104" s="9">
        <v>69287632</v>
      </c>
      <c r="AE104" s="9">
        <v>47464016</v>
      </c>
      <c r="AF104" s="9">
        <v>206198352</v>
      </c>
      <c r="AG104" s="9">
        <v>-4993673</v>
      </c>
      <c r="AH104" s="9" t="s">
        <v>56</v>
      </c>
      <c r="AI104" s="9">
        <v>206198352</v>
      </c>
      <c r="AJ104" s="9">
        <v>0</v>
      </c>
      <c r="AK104" s="9">
        <f t="shared" si="3"/>
        <v>0</v>
      </c>
      <c r="AL104" s="9">
        <f t="shared" si="4"/>
        <v>0</v>
      </c>
      <c r="AM104" s="9">
        <f t="shared" si="5"/>
        <v>206198352</v>
      </c>
      <c r="AN104" s="58" t="s">
        <v>98</v>
      </c>
    </row>
    <row r="105" spans="1:40" hidden="1">
      <c r="A105" t="s">
        <v>1030</v>
      </c>
      <c r="B105" t="s">
        <v>797</v>
      </c>
      <c r="C105" t="s">
        <v>1030</v>
      </c>
      <c r="D105" t="s">
        <v>1030</v>
      </c>
      <c r="E105" t="s">
        <v>1031</v>
      </c>
      <c r="F105" t="s">
        <v>41</v>
      </c>
      <c r="G105" t="s">
        <v>1032</v>
      </c>
      <c r="H105" t="s">
        <v>455</v>
      </c>
      <c r="I105" t="s">
        <v>1033</v>
      </c>
      <c r="J105" t="s">
        <v>1033</v>
      </c>
      <c r="K105" t="s">
        <v>1033</v>
      </c>
      <c r="L105" t="s">
        <v>805</v>
      </c>
      <c r="M105" t="s">
        <v>1073</v>
      </c>
      <c r="N105">
        <v>7954</v>
      </c>
      <c r="O105">
        <v>62</v>
      </c>
      <c r="P105" t="s">
        <v>1074</v>
      </c>
      <c r="Q105" s="9">
        <v>3605000</v>
      </c>
      <c r="R105" s="9">
        <v>0</v>
      </c>
      <c r="S105" s="9">
        <v>0</v>
      </c>
      <c r="T105" s="9">
        <v>0</v>
      </c>
      <c r="U105" s="9">
        <v>0</v>
      </c>
      <c r="V105" s="9">
        <v>3605000</v>
      </c>
      <c r="W105" s="9">
        <v>3218154</v>
      </c>
      <c r="X105" s="9">
        <v>3218154</v>
      </c>
      <c r="Y105" s="9">
        <v>386846</v>
      </c>
      <c r="Z105" s="9">
        <v>3218154</v>
      </c>
      <c r="AA105" s="9">
        <v>0</v>
      </c>
      <c r="AB105" s="9">
        <v>386846</v>
      </c>
      <c r="AE105" s="9">
        <v>3218154</v>
      </c>
      <c r="AF105" s="9">
        <v>382874</v>
      </c>
      <c r="AG105" s="9">
        <v>-386846</v>
      </c>
      <c r="AH105" s="9" t="s">
        <v>56</v>
      </c>
      <c r="AI105" s="9">
        <v>382874</v>
      </c>
      <c r="AJ105" s="9">
        <v>382874</v>
      </c>
      <c r="AK105" s="9">
        <f t="shared" si="3"/>
        <v>0</v>
      </c>
      <c r="AL105" s="9">
        <f t="shared" si="4"/>
        <v>0</v>
      </c>
      <c r="AM105" s="9">
        <f t="shared" si="5"/>
        <v>0</v>
      </c>
      <c r="AN105" s="58" t="s">
        <v>98</v>
      </c>
    </row>
    <row r="106" spans="1:40" hidden="1">
      <c r="A106" t="s">
        <v>1030</v>
      </c>
      <c r="B106" t="s">
        <v>797</v>
      </c>
      <c r="C106" t="s">
        <v>1030</v>
      </c>
      <c r="D106" t="s">
        <v>1030</v>
      </c>
      <c r="E106" t="s">
        <v>1031</v>
      </c>
      <c r="F106" t="s">
        <v>41</v>
      </c>
      <c r="G106" t="s">
        <v>1032</v>
      </c>
      <c r="H106" t="s">
        <v>455</v>
      </c>
      <c r="I106" t="s">
        <v>1033</v>
      </c>
      <c r="J106" t="s">
        <v>1033</v>
      </c>
      <c r="K106" t="s">
        <v>1033</v>
      </c>
      <c r="L106" t="s">
        <v>805</v>
      </c>
      <c r="M106" t="s">
        <v>1075</v>
      </c>
      <c r="N106">
        <v>7955</v>
      </c>
      <c r="O106">
        <v>63</v>
      </c>
      <c r="P106" t="s">
        <v>1076</v>
      </c>
      <c r="Q106" s="9">
        <v>63901200</v>
      </c>
      <c r="R106" s="9">
        <v>0</v>
      </c>
      <c r="S106" s="9">
        <v>0</v>
      </c>
      <c r="T106" s="9">
        <v>15000000</v>
      </c>
      <c r="U106" s="9">
        <v>0</v>
      </c>
      <c r="V106" s="9">
        <v>78901200</v>
      </c>
      <c r="W106" s="9">
        <v>41766576</v>
      </c>
      <c r="X106" s="9">
        <v>41766576</v>
      </c>
      <c r="Y106" s="9">
        <v>37134624</v>
      </c>
      <c r="Z106" s="9">
        <v>41766576</v>
      </c>
      <c r="AA106" s="9">
        <v>0</v>
      </c>
      <c r="AB106" s="9">
        <v>37134624</v>
      </c>
      <c r="AE106" s="9">
        <v>7874475</v>
      </c>
      <c r="AF106" s="9">
        <v>34534561</v>
      </c>
      <c r="AG106" s="9">
        <v>-8633451</v>
      </c>
      <c r="AH106" s="9">
        <v>10865302</v>
      </c>
      <c r="AI106" s="9">
        <v>34534561</v>
      </c>
      <c r="AJ106" s="9">
        <v>642460</v>
      </c>
      <c r="AK106" s="9">
        <f t="shared" si="3"/>
        <v>0</v>
      </c>
      <c r="AL106" s="9">
        <f t="shared" si="4"/>
        <v>0</v>
      </c>
      <c r="AM106" s="9">
        <f t="shared" si="5"/>
        <v>33892101</v>
      </c>
      <c r="AN106" s="58" t="s">
        <v>98</v>
      </c>
    </row>
    <row r="107" spans="1:40" hidden="1">
      <c r="A107" t="s">
        <v>1030</v>
      </c>
      <c r="B107" t="s">
        <v>797</v>
      </c>
      <c r="C107" t="s">
        <v>1030</v>
      </c>
      <c r="D107" t="s">
        <v>1030</v>
      </c>
      <c r="E107" t="s">
        <v>1031</v>
      </c>
      <c r="F107" t="s">
        <v>41</v>
      </c>
      <c r="G107" t="s">
        <v>1032</v>
      </c>
      <c r="H107" t="s">
        <v>455</v>
      </c>
      <c r="I107" t="s">
        <v>1033</v>
      </c>
      <c r="J107" t="s">
        <v>1033</v>
      </c>
      <c r="K107" t="s">
        <v>1033</v>
      </c>
      <c r="L107" t="s">
        <v>805</v>
      </c>
      <c r="M107" t="s">
        <v>1077</v>
      </c>
      <c r="N107">
        <v>7956</v>
      </c>
      <c r="O107">
        <v>64</v>
      </c>
      <c r="P107" t="s">
        <v>1078</v>
      </c>
      <c r="Q107" s="9">
        <v>951733136</v>
      </c>
      <c r="R107" s="9">
        <v>0</v>
      </c>
      <c r="S107" s="9">
        <v>0</v>
      </c>
      <c r="T107" s="9">
        <v>0</v>
      </c>
      <c r="U107" s="9">
        <v>45000000</v>
      </c>
      <c r="V107" s="9">
        <v>906733136</v>
      </c>
      <c r="W107" s="9">
        <v>733359332</v>
      </c>
      <c r="X107" s="9">
        <v>733359332</v>
      </c>
      <c r="Y107" s="9">
        <v>173373804</v>
      </c>
      <c r="Z107" s="9">
        <v>733359332</v>
      </c>
      <c r="AA107" s="9">
        <v>0</v>
      </c>
      <c r="AB107" s="9">
        <v>173373804</v>
      </c>
      <c r="AE107" s="9">
        <v>733359332</v>
      </c>
      <c r="AF107" s="9">
        <v>139250690</v>
      </c>
      <c r="AG107" s="9">
        <v>-27132315</v>
      </c>
      <c r="AH107" s="9" t="s">
        <v>56</v>
      </c>
      <c r="AI107" s="9">
        <v>139250690</v>
      </c>
      <c r="AJ107" s="9">
        <v>139250690</v>
      </c>
      <c r="AK107" s="9">
        <f t="shared" si="3"/>
        <v>0</v>
      </c>
      <c r="AL107" s="9">
        <f t="shared" si="4"/>
        <v>0</v>
      </c>
      <c r="AM107" s="9">
        <f t="shared" si="5"/>
        <v>0</v>
      </c>
      <c r="AN107" s="58" t="s">
        <v>98</v>
      </c>
    </row>
    <row r="108" spans="1:40" hidden="1">
      <c r="A108" t="s">
        <v>1030</v>
      </c>
      <c r="B108" t="s">
        <v>797</v>
      </c>
      <c r="C108" t="s">
        <v>1030</v>
      </c>
      <c r="D108" t="s">
        <v>1030</v>
      </c>
      <c r="E108" t="s">
        <v>1031</v>
      </c>
      <c r="F108" t="s">
        <v>41</v>
      </c>
      <c r="G108" t="s">
        <v>1032</v>
      </c>
      <c r="H108" t="s">
        <v>455</v>
      </c>
      <c r="I108" t="s">
        <v>1033</v>
      </c>
      <c r="J108" t="s">
        <v>1033</v>
      </c>
      <c r="K108" t="s">
        <v>1033</v>
      </c>
      <c r="L108" t="s">
        <v>805</v>
      </c>
      <c r="M108" t="s">
        <v>1079</v>
      </c>
      <c r="N108">
        <v>7957</v>
      </c>
      <c r="O108">
        <v>65</v>
      </c>
      <c r="P108" t="s">
        <v>1080</v>
      </c>
      <c r="Q108" s="9">
        <v>41200000</v>
      </c>
      <c r="R108" s="9">
        <v>0</v>
      </c>
      <c r="S108" s="9">
        <v>0</v>
      </c>
      <c r="T108" s="9">
        <v>0</v>
      </c>
      <c r="U108" s="9">
        <v>0</v>
      </c>
      <c r="V108" s="9">
        <v>41200000</v>
      </c>
      <c r="W108" s="9">
        <v>34500000</v>
      </c>
      <c r="X108" s="9">
        <v>34500000</v>
      </c>
      <c r="Y108" s="9">
        <v>6700000</v>
      </c>
      <c r="Z108" s="9">
        <v>34500000</v>
      </c>
      <c r="AA108" s="9">
        <v>0</v>
      </c>
      <c r="AB108" s="9">
        <v>6700000</v>
      </c>
      <c r="AE108" s="9">
        <v>34500000</v>
      </c>
      <c r="AF108" s="9">
        <v>34500000</v>
      </c>
      <c r="AG108" s="9">
        <v>0</v>
      </c>
      <c r="AH108" s="9">
        <v>0</v>
      </c>
      <c r="AI108" s="9">
        <v>34500000</v>
      </c>
      <c r="AJ108" s="9">
        <v>34500000</v>
      </c>
      <c r="AK108" s="9">
        <f t="shared" si="3"/>
        <v>0</v>
      </c>
      <c r="AL108" s="9">
        <f t="shared" si="4"/>
        <v>0</v>
      </c>
      <c r="AM108" s="9">
        <f t="shared" si="5"/>
        <v>0</v>
      </c>
      <c r="AN108" s="58" t="s">
        <v>98</v>
      </c>
    </row>
    <row r="109" spans="1:40" hidden="1">
      <c r="A109" t="s">
        <v>1030</v>
      </c>
      <c r="B109" t="s">
        <v>797</v>
      </c>
      <c r="C109" t="s">
        <v>1030</v>
      </c>
      <c r="D109" t="s">
        <v>1030</v>
      </c>
      <c r="E109" t="s">
        <v>1031</v>
      </c>
      <c r="F109" t="s">
        <v>41</v>
      </c>
      <c r="G109" t="s">
        <v>1032</v>
      </c>
      <c r="H109" t="s">
        <v>455</v>
      </c>
      <c r="I109" t="s">
        <v>1033</v>
      </c>
      <c r="J109" t="s">
        <v>1033</v>
      </c>
      <c r="K109" t="s">
        <v>1033</v>
      </c>
      <c r="L109" t="s">
        <v>805</v>
      </c>
      <c r="M109" t="s">
        <v>1081</v>
      </c>
      <c r="N109">
        <v>7958</v>
      </c>
      <c r="O109">
        <v>66</v>
      </c>
      <c r="P109" t="s">
        <v>1082</v>
      </c>
      <c r="Q109" s="9">
        <v>10815000</v>
      </c>
      <c r="R109" s="9">
        <v>0</v>
      </c>
      <c r="S109" s="9">
        <v>0</v>
      </c>
      <c r="T109" s="9">
        <v>0</v>
      </c>
      <c r="U109" s="9">
        <v>0</v>
      </c>
      <c r="V109" s="9">
        <v>10815000</v>
      </c>
      <c r="W109" s="9">
        <v>1845612</v>
      </c>
      <c r="X109" s="9">
        <v>1845612</v>
      </c>
      <c r="Y109" s="9">
        <v>8969388</v>
      </c>
      <c r="Z109" s="9">
        <v>1845612</v>
      </c>
      <c r="AA109" s="9">
        <v>0</v>
      </c>
      <c r="AB109" s="9">
        <v>8969388</v>
      </c>
      <c r="AE109" s="9">
        <v>1845612</v>
      </c>
      <c r="AF109" s="9">
        <v>0</v>
      </c>
      <c r="AG109" s="9">
        <v>-800000</v>
      </c>
      <c r="AH109" s="9" t="s">
        <v>56</v>
      </c>
      <c r="AI109" s="9">
        <v>0</v>
      </c>
      <c r="AJ109" s="9">
        <v>0</v>
      </c>
      <c r="AK109" s="9">
        <f t="shared" si="3"/>
        <v>0</v>
      </c>
      <c r="AL109" s="9">
        <f t="shared" si="4"/>
        <v>0</v>
      </c>
      <c r="AM109" s="9">
        <f t="shared" si="5"/>
        <v>0</v>
      </c>
      <c r="AN109" s="58" t="s">
        <v>98</v>
      </c>
    </row>
    <row r="110" spans="1:40" hidden="1">
      <c r="A110" t="s">
        <v>1030</v>
      </c>
      <c r="B110" t="s">
        <v>797</v>
      </c>
      <c r="C110" t="s">
        <v>1030</v>
      </c>
      <c r="D110" t="s">
        <v>1030</v>
      </c>
      <c r="E110" t="s">
        <v>1031</v>
      </c>
      <c r="F110" t="s">
        <v>41</v>
      </c>
      <c r="G110" t="s">
        <v>1032</v>
      </c>
      <c r="H110" t="s">
        <v>455</v>
      </c>
      <c r="I110" t="s">
        <v>1033</v>
      </c>
      <c r="J110" t="s">
        <v>1033</v>
      </c>
      <c r="K110" t="s">
        <v>1033</v>
      </c>
      <c r="L110" t="s">
        <v>805</v>
      </c>
      <c r="M110" t="s">
        <v>1083</v>
      </c>
      <c r="N110">
        <v>7959</v>
      </c>
      <c r="O110">
        <v>67</v>
      </c>
      <c r="P110" t="s">
        <v>1084</v>
      </c>
      <c r="Q110" s="9">
        <v>113300000</v>
      </c>
      <c r="R110" s="9">
        <v>0</v>
      </c>
      <c r="S110" s="9">
        <v>0</v>
      </c>
      <c r="T110" s="9">
        <v>0</v>
      </c>
      <c r="U110" s="9">
        <v>0</v>
      </c>
      <c r="V110" s="9">
        <v>113300000</v>
      </c>
      <c r="W110" s="9">
        <v>97883416</v>
      </c>
      <c r="X110" s="9">
        <v>97883416</v>
      </c>
      <c r="Y110" s="9">
        <v>15416584</v>
      </c>
      <c r="Z110" s="9">
        <v>97883416</v>
      </c>
      <c r="AA110" s="9">
        <v>0</v>
      </c>
      <c r="AB110" s="9">
        <v>15416584</v>
      </c>
      <c r="AE110" s="9">
        <v>97883416</v>
      </c>
      <c r="AF110" s="9">
        <v>9835830</v>
      </c>
      <c r="AG110" s="9">
        <v>-2116584</v>
      </c>
      <c r="AH110" s="9" t="s">
        <v>56</v>
      </c>
      <c r="AI110" s="9">
        <v>9835830</v>
      </c>
      <c r="AJ110" s="9">
        <v>9835830</v>
      </c>
      <c r="AK110" s="9">
        <f t="shared" si="3"/>
        <v>0</v>
      </c>
      <c r="AL110" s="9">
        <f t="shared" si="4"/>
        <v>0</v>
      </c>
      <c r="AM110" s="9">
        <f t="shared" si="5"/>
        <v>0</v>
      </c>
      <c r="AN110" s="58" t="s">
        <v>98</v>
      </c>
    </row>
    <row r="111" spans="1:40" hidden="1">
      <c r="A111" t="s">
        <v>1030</v>
      </c>
      <c r="B111" t="s">
        <v>797</v>
      </c>
      <c r="C111" t="s">
        <v>1030</v>
      </c>
      <c r="D111" t="s">
        <v>1030</v>
      </c>
      <c r="E111" t="s">
        <v>1031</v>
      </c>
      <c r="F111" t="s">
        <v>41</v>
      </c>
      <c r="G111" t="s">
        <v>1032</v>
      </c>
      <c r="H111" t="s">
        <v>455</v>
      </c>
      <c r="I111" t="s">
        <v>1033</v>
      </c>
      <c r="J111" t="s">
        <v>1033</v>
      </c>
      <c r="K111" t="s">
        <v>1033</v>
      </c>
      <c r="L111" t="s">
        <v>805</v>
      </c>
      <c r="M111" t="s">
        <v>1085</v>
      </c>
      <c r="N111">
        <v>7960</v>
      </c>
      <c r="O111">
        <v>68</v>
      </c>
      <c r="P111" t="s">
        <v>1086</v>
      </c>
      <c r="Q111" s="9">
        <v>36050000</v>
      </c>
      <c r="R111" s="9">
        <v>0</v>
      </c>
      <c r="S111" s="9">
        <v>0</v>
      </c>
      <c r="T111" s="9">
        <v>0</v>
      </c>
      <c r="U111" s="9">
        <v>0</v>
      </c>
      <c r="V111" s="9">
        <v>36050000</v>
      </c>
      <c r="W111" s="9">
        <v>22781980</v>
      </c>
      <c r="X111" s="9">
        <v>22781980</v>
      </c>
      <c r="Y111" s="9">
        <v>13268020</v>
      </c>
      <c r="Z111" s="9">
        <v>22781980</v>
      </c>
      <c r="AA111" s="9">
        <v>0</v>
      </c>
      <c r="AB111" s="9">
        <v>13268020</v>
      </c>
      <c r="AE111" s="9">
        <v>20927171</v>
      </c>
      <c r="AF111" s="9">
        <v>1854809</v>
      </c>
      <c r="AG111" s="9">
        <v>-7218020</v>
      </c>
      <c r="AH111" s="9">
        <v>0</v>
      </c>
      <c r="AI111" s="9">
        <v>1854809</v>
      </c>
      <c r="AJ111" s="9">
        <v>1902020</v>
      </c>
      <c r="AK111" s="9">
        <f t="shared" si="3"/>
        <v>0</v>
      </c>
      <c r="AL111" s="9">
        <f t="shared" si="4"/>
        <v>0</v>
      </c>
      <c r="AM111" s="9">
        <f t="shared" si="5"/>
        <v>1854809</v>
      </c>
      <c r="AN111" s="58" t="s">
        <v>98</v>
      </c>
    </row>
    <row r="112" spans="1:40" hidden="1">
      <c r="A112" t="s">
        <v>1030</v>
      </c>
      <c r="B112" t="s">
        <v>797</v>
      </c>
      <c r="C112" t="s">
        <v>1030</v>
      </c>
      <c r="D112" t="s">
        <v>1030</v>
      </c>
      <c r="E112" t="s">
        <v>1031</v>
      </c>
      <c r="F112" t="s">
        <v>41</v>
      </c>
      <c r="G112" t="s">
        <v>1032</v>
      </c>
      <c r="H112" t="s">
        <v>455</v>
      </c>
      <c r="I112" t="s">
        <v>1033</v>
      </c>
      <c r="J112" t="s">
        <v>1033</v>
      </c>
      <c r="K112" t="s">
        <v>1033</v>
      </c>
      <c r="L112" t="s">
        <v>805</v>
      </c>
      <c r="M112" t="s">
        <v>286</v>
      </c>
      <c r="N112">
        <v>7961</v>
      </c>
      <c r="O112">
        <v>69</v>
      </c>
      <c r="P112" t="s">
        <v>1087</v>
      </c>
      <c r="Q112" s="9">
        <v>31930000</v>
      </c>
      <c r="R112" s="9">
        <v>0</v>
      </c>
      <c r="S112" s="9">
        <v>0</v>
      </c>
      <c r="T112" s="9">
        <v>0</v>
      </c>
      <c r="U112" s="9">
        <v>0</v>
      </c>
      <c r="V112" s="9">
        <v>31930000</v>
      </c>
      <c r="W112" s="9">
        <v>13851842</v>
      </c>
      <c r="X112" s="9">
        <v>13851842</v>
      </c>
      <c r="Y112" s="9">
        <v>18078158</v>
      </c>
      <c r="Z112" s="9">
        <v>13851842</v>
      </c>
      <c r="AA112" s="9">
        <v>0</v>
      </c>
      <c r="AB112" s="9">
        <v>18078158</v>
      </c>
      <c r="AE112" s="9">
        <v>13851842</v>
      </c>
      <c r="AF112" s="9">
        <v>1539179</v>
      </c>
      <c r="AG112" s="9">
        <v>-1148158</v>
      </c>
      <c r="AH112" s="9" t="s">
        <v>56</v>
      </c>
      <c r="AI112" s="9">
        <v>1539179</v>
      </c>
      <c r="AJ112" s="9">
        <v>1539179</v>
      </c>
      <c r="AK112" s="9">
        <f t="shared" si="3"/>
        <v>0</v>
      </c>
      <c r="AL112" s="9">
        <f t="shared" si="4"/>
        <v>0</v>
      </c>
      <c r="AM112" s="9">
        <f t="shared" si="5"/>
        <v>0</v>
      </c>
      <c r="AN112" s="58" t="s">
        <v>98</v>
      </c>
    </row>
    <row r="113" spans="1:40" hidden="1">
      <c r="A113" t="s">
        <v>1030</v>
      </c>
      <c r="B113" t="s">
        <v>797</v>
      </c>
      <c r="C113" t="s">
        <v>1030</v>
      </c>
      <c r="D113" t="s">
        <v>1030</v>
      </c>
      <c r="E113" t="s">
        <v>1031</v>
      </c>
      <c r="F113" t="s">
        <v>41</v>
      </c>
      <c r="G113" t="s">
        <v>1032</v>
      </c>
      <c r="H113" t="s">
        <v>455</v>
      </c>
      <c r="I113" t="s">
        <v>1033</v>
      </c>
      <c r="J113" t="s">
        <v>1033</v>
      </c>
      <c r="K113" t="s">
        <v>1033</v>
      </c>
      <c r="L113" t="s">
        <v>805</v>
      </c>
      <c r="M113" t="s">
        <v>1088</v>
      </c>
      <c r="N113">
        <v>7962</v>
      </c>
      <c r="O113">
        <v>70</v>
      </c>
      <c r="P113" t="s">
        <v>1089</v>
      </c>
      <c r="Q113" s="9">
        <v>276902417</v>
      </c>
      <c r="R113" s="9">
        <v>0</v>
      </c>
      <c r="S113" s="9">
        <v>0</v>
      </c>
      <c r="T113" s="9">
        <v>0</v>
      </c>
      <c r="U113" s="9">
        <v>19100000</v>
      </c>
      <c r="V113" s="9">
        <v>257802417</v>
      </c>
      <c r="W113" s="9">
        <v>211290059</v>
      </c>
      <c r="X113" s="9">
        <v>211290059</v>
      </c>
      <c r="Y113" s="9">
        <v>46512358</v>
      </c>
      <c r="Z113" s="9">
        <v>211290059</v>
      </c>
      <c r="AA113" s="9">
        <v>0</v>
      </c>
      <c r="AB113" s="9">
        <v>46512358</v>
      </c>
      <c r="AE113" s="9">
        <v>205172290</v>
      </c>
      <c r="AF113" s="9">
        <v>69736131</v>
      </c>
      <c r="AG113" s="9">
        <v>-10634868</v>
      </c>
      <c r="AH113" s="9" t="s">
        <v>56</v>
      </c>
      <c r="AI113" s="9">
        <v>69736131</v>
      </c>
      <c r="AJ113" s="9">
        <v>64437478</v>
      </c>
      <c r="AK113" s="9">
        <f t="shared" si="3"/>
        <v>0</v>
      </c>
      <c r="AL113" s="9">
        <f t="shared" si="4"/>
        <v>0</v>
      </c>
      <c r="AM113" s="9">
        <f t="shared" si="5"/>
        <v>6117769</v>
      </c>
      <c r="AN113" s="58" t="s">
        <v>98</v>
      </c>
    </row>
    <row r="114" spans="1:40" hidden="1">
      <c r="A114" t="s">
        <v>1030</v>
      </c>
      <c r="B114" t="s">
        <v>797</v>
      </c>
      <c r="C114" t="s">
        <v>1030</v>
      </c>
      <c r="D114" t="s">
        <v>1030</v>
      </c>
      <c r="E114" t="s">
        <v>1031</v>
      </c>
      <c r="F114" t="s">
        <v>41</v>
      </c>
      <c r="G114" t="s">
        <v>1032</v>
      </c>
      <c r="H114" t="s">
        <v>455</v>
      </c>
      <c r="I114" t="s">
        <v>1033</v>
      </c>
      <c r="J114" t="s">
        <v>1033</v>
      </c>
      <c r="K114" t="s">
        <v>1033</v>
      </c>
      <c r="L114" t="s">
        <v>805</v>
      </c>
      <c r="M114" t="s">
        <v>1090</v>
      </c>
      <c r="N114">
        <v>7963</v>
      </c>
      <c r="O114">
        <v>71</v>
      </c>
      <c r="P114" t="s">
        <v>1091</v>
      </c>
      <c r="Q114" s="9">
        <v>1000000</v>
      </c>
      <c r="R114" s="9">
        <v>0</v>
      </c>
      <c r="S114" s="9">
        <v>0</v>
      </c>
      <c r="T114" s="9">
        <v>0</v>
      </c>
      <c r="U114" s="9">
        <v>0</v>
      </c>
      <c r="V114" s="9">
        <v>1000000</v>
      </c>
      <c r="W114" s="9">
        <v>0</v>
      </c>
      <c r="X114" s="9">
        <v>0</v>
      </c>
      <c r="Y114" s="9">
        <v>1000000</v>
      </c>
      <c r="Z114" s="9">
        <v>0</v>
      </c>
      <c r="AA114" s="9">
        <v>0</v>
      </c>
      <c r="AB114" s="9">
        <v>1000000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f t="shared" si="3"/>
        <v>0</v>
      </c>
      <c r="AL114" s="9">
        <f t="shared" si="4"/>
        <v>0</v>
      </c>
      <c r="AM114" s="9">
        <f t="shared" si="5"/>
        <v>0</v>
      </c>
      <c r="AN114" s="58" t="s">
        <v>98</v>
      </c>
    </row>
    <row r="115" spans="1:40" hidden="1">
      <c r="A115" t="s">
        <v>1030</v>
      </c>
      <c r="B115" t="s">
        <v>797</v>
      </c>
      <c r="C115" t="s">
        <v>1030</v>
      </c>
      <c r="D115" t="s">
        <v>1030</v>
      </c>
      <c r="E115" t="s">
        <v>1031</v>
      </c>
      <c r="F115" t="s">
        <v>41</v>
      </c>
      <c r="G115" t="s">
        <v>1032</v>
      </c>
      <c r="H115" t="s">
        <v>455</v>
      </c>
      <c r="I115" t="s">
        <v>1033</v>
      </c>
      <c r="J115" t="s">
        <v>1033</v>
      </c>
      <c r="K115" t="s">
        <v>1033</v>
      </c>
      <c r="L115" t="s">
        <v>805</v>
      </c>
      <c r="M115" t="s">
        <v>1092</v>
      </c>
      <c r="N115">
        <v>7964</v>
      </c>
      <c r="O115">
        <v>72</v>
      </c>
      <c r="P115" t="s">
        <v>1093</v>
      </c>
      <c r="Q115" s="9">
        <v>1000000</v>
      </c>
      <c r="R115" s="9">
        <v>0</v>
      </c>
      <c r="S115" s="9">
        <v>0</v>
      </c>
      <c r="T115" s="9">
        <v>0</v>
      </c>
      <c r="U115" s="9">
        <v>0</v>
      </c>
      <c r="V115" s="9">
        <v>1000000</v>
      </c>
      <c r="W115" s="9">
        <v>478000</v>
      </c>
      <c r="X115" s="9">
        <v>478000</v>
      </c>
      <c r="Y115" s="9">
        <v>522000</v>
      </c>
      <c r="Z115" s="9">
        <v>478000</v>
      </c>
      <c r="AA115" s="9">
        <v>0</v>
      </c>
      <c r="AB115" s="9">
        <v>522000</v>
      </c>
      <c r="AE115" s="9">
        <v>478000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f t="shared" si="3"/>
        <v>0</v>
      </c>
      <c r="AL115" s="9">
        <f t="shared" si="4"/>
        <v>0</v>
      </c>
      <c r="AM115" s="9">
        <f t="shared" si="5"/>
        <v>0</v>
      </c>
      <c r="AN115" s="58" t="s">
        <v>98</v>
      </c>
    </row>
    <row r="116" spans="1:40" hidden="1">
      <c r="A116" t="s">
        <v>1030</v>
      </c>
      <c r="B116" t="s">
        <v>797</v>
      </c>
      <c r="C116" t="s">
        <v>1030</v>
      </c>
      <c r="D116" t="s">
        <v>1030</v>
      </c>
      <c r="E116" t="s">
        <v>1031</v>
      </c>
      <c r="F116" t="s">
        <v>41</v>
      </c>
      <c r="G116" t="s">
        <v>1032</v>
      </c>
      <c r="H116" t="s">
        <v>455</v>
      </c>
      <c r="I116" t="s">
        <v>1033</v>
      </c>
      <c r="J116" t="s">
        <v>1033</v>
      </c>
      <c r="K116" t="s">
        <v>1033</v>
      </c>
      <c r="L116" t="s">
        <v>805</v>
      </c>
      <c r="M116" t="s">
        <v>1094</v>
      </c>
      <c r="N116">
        <v>7965</v>
      </c>
      <c r="O116">
        <v>73</v>
      </c>
      <c r="P116" t="s">
        <v>1095</v>
      </c>
      <c r="Q116" s="9">
        <v>1200000</v>
      </c>
      <c r="R116" s="9">
        <v>0</v>
      </c>
      <c r="S116" s="9">
        <v>0</v>
      </c>
      <c r="T116" s="9">
        <v>0</v>
      </c>
      <c r="U116" s="9">
        <v>0</v>
      </c>
      <c r="V116" s="9">
        <v>1200000</v>
      </c>
      <c r="W116" s="9">
        <v>0</v>
      </c>
      <c r="X116" s="9">
        <v>0</v>
      </c>
      <c r="Y116" s="9">
        <v>1200000</v>
      </c>
      <c r="Z116" s="9">
        <v>0</v>
      </c>
      <c r="AA116" s="9">
        <v>0</v>
      </c>
      <c r="AB116" s="9">
        <v>1200000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f t="shared" si="3"/>
        <v>0</v>
      </c>
      <c r="AL116" s="9">
        <f t="shared" si="4"/>
        <v>0</v>
      </c>
      <c r="AM116" s="9">
        <f t="shared" si="5"/>
        <v>0</v>
      </c>
      <c r="AN116" s="58" t="s">
        <v>98</v>
      </c>
    </row>
    <row r="117" spans="1:40" hidden="1">
      <c r="A117" t="s">
        <v>1030</v>
      </c>
      <c r="B117" t="s">
        <v>797</v>
      </c>
      <c r="C117" t="s">
        <v>1030</v>
      </c>
      <c r="D117" t="s">
        <v>1030</v>
      </c>
      <c r="E117" t="s">
        <v>1031</v>
      </c>
      <c r="F117" t="s">
        <v>41</v>
      </c>
      <c r="G117" t="s">
        <v>1032</v>
      </c>
      <c r="H117" t="s">
        <v>455</v>
      </c>
      <c r="I117" t="s">
        <v>1033</v>
      </c>
      <c r="J117" t="s">
        <v>1033</v>
      </c>
      <c r="K117" t="s">
        <v>1033</v>
      </c>
      <c r="L117" t="s">
        <v>805</v>
      </c>
      <c r="M117" t="s">
        <v>1096</v>
      </c>
      <c r="N117">
        <v>7966</v>
      </c>
      <c r="O117">
        <v>74</v>
      </c>
      <c r="P117" t="s">
        <v>1097</v>
      </c>
      <c r="Q117" s="9">
        <v>25000000</v>
      </c>
      <c r="R117" s="9">
        <v>0</v>
      </c>
      <c r="S117" s="9">
        <v>0</v>
      </c>
      <c r="T117" s="9">
        <v>0</v>
      </c>
      <c r="U117" s="9">
        <v>0</v>
      </c>
      <c r="V117" s="9">
        <v>25000000</v>
      </c>
      <c r="W117" s="9">
        <v>25000000</v>
      </c>
      <c r="X117" s="9">
        <v>25000000</v>
      </c>
      <c r="Y117" s="9">
        <v>0</v>
      </c>
      <c r="Z117" s="9">
        <v>25000000</v>
      </c>
      <c r="AA117" s="9">
        <v>0</v>
      </c>
      <c r="AB117" s="9">
        <v>0</v>
      </c>
      <c r="AE117" s="9">
        <v>10142487</v>
      </c>
      <c r="AF117" s="9">
        <v>14857513</v>
      </c>
      <c r="AG117" s="9">
        <v>14857513</v>
      </c>
      <c r="AH117" s="9">
        <v>14857513</v>
      </c>
      <c r="AI117" s="9">
        <v>14857513</v>
      </c>
      <c r="AJ117" s="9">
        <v>4616758</v>
      </c>
      <c r="AK117" s="9">
        <f t="shared" si="3"/>
        <v>0</v>
      </c>
      <c r="AL117" s="9">
        <f t="shared" si="4"/>
        <v>0</v>
      </c>
      <c r="AM117" s="9">
        <f t="shared" si="5"/>
        <v>14857513</v>
      </c>
      <c r="AN117" s="58" t="s">
        <v>50</v>
      </c>
    </row>
    <row r="118" spans="1:40" hidden="1">
      <c r="A118" t="s">
        <v>1030</v>
      </c>
      <c r="B118" t="s">
        <v>797</v>
      </c>
      <c r="C118" t="s">
        <v>1030</v>
      </c>
      <c r="D118" t="s">
        <v>1030</v>
      </c>
      <c r="E118" t="s">
        <v>1031</v>
      </c>
      <c r="F118" t="s">
        <v>41</v>
      </c>
      <c r="G118" t="s">
        <v>1032</v>
      </c>
      <c r="H118" t="s">
        <v>455</v>
      </c>
      <c r="I118" t="s">
        <v>1033</v>
      </c>
      <c r="J118" t="s">
        <v>1033</v>
      </c>
      <c r="K118" t="s">
        <v>1033</v>
      </c>
      <c r="L118" t="s">
        <v>805</v>
      </c>
      <c r="M118" t="s">
        <v>1098</v>
      </c>
      <c r="N118">
        <v>7967</v>
      </c>
      <c r="O118">
        <v>75</v>
      </c>
      <c r="P118" t="s">
        <v>1099</v>
      </c>
      <c r="Q118" s="9">
        <v>20000000</v>
      </c>
      <c r="R118" s="9">
        <v>0</v>
      </c>
      <c r="S118" s="9">
        <v>0</v>
      </c>
      <c r="T118" s="9">
        <v>0</v>
      </c>
      <c r="U118" s="9">
        <v>0</v>
      </c>
      <c r="V118" s="9">
        <v>20000000</v>
      </c>
      <c r="W118" s="9">
        <v>0</v>
      </c>
      <c r="X118" s="9">
        <v>0</v>
      </c>
      <c r="Y118" s="9">
        <v>20000000</v>
      </c>
      <c r="Z118" s="9">
        <v>0</v>
      </c>
      <c r="AA118" s="9">
        <v>0</v>
      </c>
      <c r="AB118" s="9">
        <v>20000000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f t="shared" si="3"/>
        <v>0</v>
      </c>
      <c r="AL118" s="9">
        <f t="shared" si="4"/>
        <v>0</v>
      </c>
      <c r="AM118" s="9">
        <f t="shared" si="5"/>
        <v>0</v>
      </c>
      <c r="AN118" s="58" t="s">
        <v>50</v>
      </c>
    </row>
    <row r="119" spans="1:40" hidden="1">
      <c r="A119" t="s">
        <v>1030</v>
      </c>
      <c r="B119" t="s">
        <v>797</v>
      </c>
      <c r="C119" t="s">
        <v>1030</v>
      </c>
      <c r="D119" t="s">
        <v>1030</v>
      </c>
      <c r="E119" t="s">
        <v>1031</v>
      </c>
      <c r="F119" t="s">
        <v>41</v>
      </c>
      <c r="G119" t="s">
        <v>1032</v>
      </c>
      <c r="H119" t="s">
        <v>455</v>
      </c>
      <c r="I119" t="s">
        <v>1033</v>
      </c>
      <c r="J119" t="s">
        <v>1033</v>
      </c>
      <c r="K119" t="s">
        <v>1033</v>
      </c>
      <c r="L119" t="s">
        <v>805</v>
      </c>
      <c r="M119" t="s">
        <v>1100</v>
      </c>
      <c r="N119">
        <v>7968</v>
      </c>
      <c r="O119">
        <v>76</v>
      </c>
      <c r="P119" t="s">
        <v>1101</v>
      </c>
      <c r="Q119" s="9">
        <v>30000000</v>
      </c>
      <c r="R119" s="9">
        <v>0</v>
      </c>
      <c r="S119" s="9">
        <v>0</v>
      </c>
      <c r="T119" s="9">
        <v>0</v>
      </c>
      <c r="U119" s="9">
        <v>0</v>
      </c>
      <c r="V119" s="9">
        <v>30000000</v>
      </c>
      <c r="W119" s="9">
        <v>27992715</v>
      </c>
      <c r="X119" s="9">
        <v>27992715</v>
      </c>
      <c r="Y119" s="9">
        <v>2007285</v>
      </c>
      <c r="Z119" s="9">
        <v>27992715</v>
      </c>
      <c r="AA119" s="9">
        <v>0</v>
      </c>
      <c r="AB119" s="9">
        <v>2007285</v>
      </c>
      <c r="AE119" s="9">
        <v>27992715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f t="shared" si="3"/>
        <v>0</v>
      </c>
      <c r="AL119" s="9">
        <f t="shared" si="4"/>
        <v>0</v>
      </c>
      <c r="AM119" s="9">
        <f t="shared" si="5"/>
        <v>0</v>
      </c>
      <c r="AN119" s="58" t="s">
        <v>98</v>
      </c>
    </row>
    <row r="120" spans="1:40" hidden="1">
      <c r="A120" t="s">
        <v>1030</v>
      </c>
      <c r="B120" t="s">
        <v>797</v>
      </c>
      <c r="C120" t="s">
        <v>1030</v>
      </c>
      <c r="D120" t="s">
        <v>1030</v>
      </c>
      <c r="E120" t="s">
        <v>1031</v>
      </c>
      <c r="F120" t="s">
        <v>41</v>
      </c>
      <c r="G120" t="s">
        <v>1032</v>
      </c>
      <c r="H120" t="s">
        <v>455</v>
      </c>
      <c r="I120" t="s">
        <v>1033</v>
      </c>
      <c r="J120" t="s">
        <v>1033</v>
      </c>
      <c r="K120" t="s">
        <v>1033</v>
      </c>
      <c r="L120" t="s">
        <v>805</v>
      </c>
      <c r="M120" t="s">
        <v>1102</v>
      </c>
      <c r="N120">
        <v>7969</v>
      </c>
      <c r="O120">
        <v>77</v>
      </c>
      <c r="P120" t="s">
        <v>1103</v>
      </c>
      <c r="Q120" s="9">
        <v>1860000</v>
      </c>
      <c r="R120" s="9">
        <v>0</v>
      </c>
      <c r="S120" s="9">
        <v>0</v>
      </c>
      <c r="T120" s="9">
        <v>0</v>
      </c>
      <c r="U120" s="9">
        <v>0</v>
      </c>
      <c r="V120" s="9">
        <v>1860000</v>
      </c>
      <c r="W120" s="9">
        <v>0</v>
      </c>
      <c r="X120" s="9">
        <v>0</v>
      </c>
      <c r="Y120" s="9">
        <v>1860000</v>
      </c>
      <c r="Z120" s="9">
        <v>0</v>
      </c>
      <c r="AA120" s="9">
        <v>0</v>
      </c>
      <c r="AB120" s="9">
        <v>1860000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f t="shared" si="3"/>
        <v>0</v>
      </c>
      <c r="AL120" s="9">
        <f t="shared" si="4"/>
        <v>0</v>
      </c>
      <c r="AM120" s="9">
        <f t="shared" si="5"/>
        <v>0</v>
      </c>
      <c r="AN120" s="58" t="s">
        <v>98</v>
      </c>
    </row>
    <row r="121" spans="1:40" hidden="1">
      <c r="A121" t="s">
        <v>1030</v>
      </c>
      <c r="B121" t="s">
        <v>797</v>
      </c>
      <c r="C121" t="s">
        <v>1030</v>
      </c>
      <c r="D121" t="s">
        <v>1030</v>
      </c>
      <c r="E121" t="s">
        <v>1031</v>
      </c>
      <c r="F121" t="s">
        <v>41</v>
      </c>
      <c r="G121" t="s">
        <v>1032</v>
      </c>
      <c r="H121" t="s">
        <v>455</v>
      </c>
      <c r="I121" t="s">
        <v>1033</v>
      </c>
      <c r="J121" t="s">
        <v>1033</v>
      </c>
      <c r="K121" t="s">
        <v>1033</v>
      </c>
      <c r="L121" t="s">
        <v>805</v>
      </c>
      <c r="M121" t="s">
        <v>1104</v>
      </c>
      <c r="N121">
        <v>7970</v>
      </c>
      <c r="O121">
        <v>78</v>
      </c>
      <c r="P121" t="s">
        <v>1105</v>
      </c>
      <c r="Q121" s="9">
        <v>200000</v>
      </c>
      <c r="R121" s="9">
        <v>0</v>
      </c>
      <c r="S121" s="9">
        <v>0</v>
      </c>
      <c r="T121" s="9">
        <v>0</v>
      </c>
      <c r="U121" s="9">
        <v>0</v>
      </c>
      <c r="V121" s="9">
        <v>200000</v>
      </c>
      <c r="W121" s="9">
        <v>0</v>
      </c>
      <c r="X121" s="9">
        <v>0</v>
      </c>
      <c r="Y121" s="9">
        <v>200000</v>
      </c>
      <c r="Z121" s="9">
        <v>0</v>
      </c>
      <c r="AA121" s="9">
        <v>0</v>
      </c>
      <c r="AB121" s="9">
        <v>200000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f t="shared" si="3"/>
        <v>0</v>
      </c>
      <c r="AL121" s="9">
        <f t="shared" si="4"/>
        <v>0</v>
      </c>
      <c r="AM121" s="9">
        <f t="shared" si="5"/>
        <v>0</v>
      </c>
      <c r="AN121" s="58" t="s">
        <v>98</v>
      </c>
    </row>
    <row r="122" spans="1:40" hidden="1">
      <c r="A122" t="s">
        <v>1030</v>
      </c>
      <c r="B122" t="s">
        <v>797</v>
      </c>
      <c r="C122" t="s">
        <v>1106</v>
      </c>
      <c r="D122" t="s">
        <v>1106</v>
      </c>
      <c r="E122" t="s">
        <v>1107</v>
      </c>
      <c r="F122" t="s">
        <v>41</v>
      </c>
      <c r="G122" t="s">
        <v>1032</v>
      </c>
      <c r="H122" t="s">
        <v>455</v>
      </c>
      <c r="I122" t="s">
        <v>1108</v>
      </c>
      <c r="J122" t="s">
        <v>1109</v>
      </c>
      <c r="K122" t="s">
        <v>1110</v>
      </c>
      <c r="L122" t="s">
        <v>805</v>
      </c>
      <c r="M122" t="s">
        <v>1111</v>
      </c>
      <c r="N122">
        <v>7971</v>
      </c>
      <c r="O122">
        <v>79</v>
      </c>
      <c r="P122" t="s">
        <v>1112</v>
      </c>
      <c r="Q122" s="9">
        <v>95766864</v>
      </c>
      <c r="R122" s="9">
        <v>0</v>
      </c>
      <c r="S122" s="9">
        <v>0</v>
      </c>
      <c r="T122" s="9">
        <v>0</v>
      </c>
      <c r="U122" s="9">
        <v>0</v>
      </c>
      <c r="V122" s="9">
        <v>95766864</v>
      </c>
      <c r="W122" s="9">
        <v>94127759</v>
      </c>
      <c r="X122" s="9">
        <v>94127759</v>
      </c>
      <c r="Y122" s="9">
        <v>1639105</v>
      </c>
      <c r="Z122" s="9">
        <v>94127759</v>
      </c>
      <c r="AA122" s="9">
        <v>0</v>
      </c>
      <c r="AB122" s="9">
        <v>1639105</v>
      </c>
      <c r="AE122" s="9">
        <v>94127759</v>
      </c>
      <c r="AF122" s="9">
        <v>0</v>
      </c>
      <c r="AG122" s="9">
        <v>-771007</v>
      </c>
      <c r="AH122" s="9" t="s">
        <v>56</v>
      </c>
      <c r="AI122" s="9">
        <v>0</v>
      </c>
      <c r="AJ122" s="9">
        <v>0</v>
      </c>
      <c r="AK122" s="9">
        <f t="shared" si="3"/>
        <v>0</v>
      </c>
      <c r="AL122" s="9">
        <f t="shared" si="4"/>
        <v>0</v>
      </c>
      <c r="AM122" s="9">
        <f t="shared" si="5"/>
        <v>0</v>
      </c>
      <c r="AN122" s="58" t="s">
        <v>98</v>
      </c>
    </row>
    <row r="124" spans="1:40">
      <c r="Q124" s="25">
        <f>SUM(Q2:Q123)</f>
        <v>14533479602</v>
      </c>
      <c r="R124" s="25">
        <f t="shared" ref="R124:AM124" si="6">SUM(R2:R123)</f>
        <v>11119206983</v>
      </c>
      <c r="S124" s="25">
        <f t="shared" si="6"/>
        <v>701874892</v>
      </c>
      <c r="T124" s="25">
        <f t="shared" si="6"/>
        <v>3699004714</v>
      </c>
      <c r="U124" s="25">
        <f t="shared" si="6"/>
        <v>3699004714</v>
      </c>
      <c r="V124" s="25">
        <f t="shared" si="6"/>
        <v>24950811693</v>
      </c>
      <c r="W124" s="25">
        <f t="shared" si="6"/>
        <v>18989338934</v>
      </c>
      <c r="X124" s="25">
        <f t="shared" si="6"/>
        <v>18989338934</v>
      </c>
      <c r="Y124" s="25">
        <f t="shared" si="6"/>
        <v>5961472759</v>
      </c>
      <c r="Z124" s="25">
        <f t="shared" si="6"/>
        <v>18989338934</v>
      </c>
      <c r="AA124" s="25">
        <f t="shared" si="6"/>
        <v>0</v>
      </c>
      <c r="AB124" s="25">
        <f t="shared" si="6"/>
        <v>5961472759</v>
      </c>
      <c r="AC124" s="25">
        <f t="shared" si="6"/>
        <v>0</v>
      </c>
      <c r="AD124" s="25">
        <f t="shared" si="6"/>
        <v>0</v>
      </c>
      <c r="AE124" s="25">
        <f t="shared" si="6"/>
        <v>16868331328</v>
      </c>
      <c r="AF124" s="25">
        <f t="shared" si="6"/>
        <v>7076062550</v>
      </c>
      <c r="AG124" s="25">
        <f t="shared" si="6"/>
        <v>13866369</v>
      </c>
      <c r="AH124" s="25">
        <f t="shared" si="6"/>
        <v>855320639</v>
      </c>
      <c r="AI124" s="25">
        <f t="shared" si="6"/>
        <v>7076062550</v>
      </c>
      <c r="AJ124" s="25">
        <f t="shared" si="6"/>
        <v>5046753037</v>
      </c>
      <c r="AK124" s="25">
        <f t="shared" si="6"/>
        <v>0</v>
      </c>
      <c r="AL124" s="25">
        <f t="shared" si="6"/>
        <v>0</v>
      </c>
      <c r="AM124" s="25">
        <f t="shared" si="6"/>
        <v>2121007606</v>
      </c>
    </row>
    <row r="126" spans="1:40">
      <c r="P126" s="35" t="s">
        <v>708</v>
      </c>
      <c r="V126" s="45">
        <f>SUBTOTAL(9,V13:V35)</f>
        <v>3306901892</v>
      </c>
      <c r="Z126" s="45">
        <f>SUBTOTAL(9,Z13:Z35)</f>
        <v>2508636080</v>
      </c>
    </row>
  </sheetData>
  <autoFilter ref="A1:AM122" xr:uid="{994E3F7D-AE54-48AA-BEAC-4ACAC1E1F69F}">
    <filterColumn colId="1">
      <filters>
        <filter val="0-2708-"/>
        <filter val="4-2708-"/>
      </filters>
    </filterColumn>
  </autoFilter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BDF35-95C5-4889-961E-308DE67368AD}">
  <dimension ref="A1:V31"/>
  <sheetViews>
    <sheetView workbookViewId="0">
      <selection activeCell="I6" sqref="I6"/>
    </sheetView>
  </sheetViews>
  <sheetFormatPr baseColWidth="10" defaultRowHeight="15"/>
  <cols>
    <col min="2" max="2" width="22" customWidth="1"/>
    <col min="5" max="5" width="16.42578125" customWidth="1"/>
    <col min="6" max="6" width="24.85546875" customWidth="1"/>
    <col min="7" max="7" width="18.140625" customWidth="1"/>
    <col min="8" max="8" width="17.28515625" customWidth="1"/>
    <col min="9" max="9" width="18.140625" customWidth="1"/>
    <col min="10" max="11" width="11.5703125" bestFit="1" customWidth="1"/>
    <col min="12" max="12" width="13.7109375" bestFit="1" customWidth="1"/>
    <col min="13" max="13" width="16.42578125" customWidth="1"/>
    <col min="14" max="14" width="13.28515625" customWidth="1"/>
    <col min="15" max="18" width="11.5703125" style="9"/>
    <col min="258" max="258" width="23.42578125" customWidth="1"/>
    <col min="260" max="260" width="12.7109375" bestFit="1" customWidth="1"/>
    <col min="261" max="261" width="13.7109375" bestFit="1" customWidth="1"/>
    <col min="262" max="269" width="15.28515625" customWidth="1"/>
    <col min="514" max="514" width="23.42578125" customWidth="1"/>
    <col min="516" max="516" width="12.7109375" bestFit="1" customWidth="1"/>
    <col min="517" max="517" width="13.7109375" bestFit="1" customWidth="1"/>
    <col min="518" max="525" width="15.28515625" customWidth="1"/>
    <col min="770" max="770" width="23.42578125" customWidth="1"/>
    <col min="772" max="772" width="12.7109375" bestFit="1" customWidth="1"/>
    <col min="773" max="773" width="13.7109375" bestFit="1" customWidth="1"/>
    <col min="774" max="781" width="15.28515625" customWidth="1"/>
    <col min="1026" max="1026" width="23.42578125" customWidth="1"/>
    <col min="1028" max="1028" width="12.7109375" bestFit="1" customWidth="1"/>
    <col min="1029" max="1029" width="13.7109375" bestFit="1" customWidth="1"/>
    <col min="1030" max="1037" width="15.28515625" customWidth="1"/>
    <col min="1282" max="1282" width="23.42578125" customWidth="1"/>
    <col min="1284" max="1284" width="12.7109375" bestFit="1" customWidth="1"/>
    <col min="1285" max="1285" width="13.7109375" bestFit="1" customWidth="1"/>
    <col min="1286" max="1293" width="15.28515625" customWidth="1"/>
    <col min="1538" max="1538" width="23.42578125" customWidth="1"/>
    <col min="1540" max="1540" width="12.7109375" bestFit="1" customWidth="1"/>
    <col min="1541" max="1541" width="13.7109375" bestFit="1" customWidth="1"/>
    <col min="1542" max="1549" width="15.28515625" customWidth="1"/>
    <col min="1794" max="1794" width="23.42578125" customWidth="1"/>
    <col min="1796" max="1796" width="12.7109375" bestFit="1" customWidth="1"/>
    <col min="1797" max="1797" width="13.7109375" bestFit="1" customWidth="1"/>
    <col min="1798" max="1805" width="15.28515625" customWidth="1"/>
    <col min="2050" max="2050" width="23.42578125" customWidth="1"/>
    <col min="2052" max="2052" width="12.7109375" bestFit="1" customWidth="1"/>
    <col min="2053" max="2053" width="13.7109375" bestFit="1" customWidth="1"/>
    <col min="2054" max="2061" width="15.28515625" customWidth="1"/>
    <col min="2306" max="2306" width="23.42578125" customWidth="1"/>
    <col min="2308" max="2308" width="12.7109375" bestFit="1" customWidth="1"/>
    <col min="2309" max="2309" width="13.7109375" bestFit="1" customWidth="1"/>
    <col min="2310" max="2317" width="15.28515625" customWidth="1"/>
    <col min="2562" max="2562" width="23.42578125" customWidth="1"/>
    <col min="2564" max="2564" width="12.7109375" bestFit="1" customWidth="1"/>
    <col min="2565" max="2565" width="13.7109375" bestFit="1" customWidth="1"/>
    <col min="2566" max="2573" width="15.28515625" customWidth="1"/>
    <col min="2818" max="2818" width="23.42578125" customWidth="1"/>
    <col min="2820" max="2820" width="12.7109375" bestFit="1" customWidth="1"/>
    <col min="2821" max="2821" width="13.7109375" bestFit="1" customWidth="1"/>
    <col min="2822" max="2829" width="15.28515625" customWidth="1"/>
    <col min="3074" max="3074" width="23.42578125" customWidth="1"/>
    <col min="3076" max="3076" width="12.7109375" bestFit="1" customWidth="1"/>
    <col min="3077" max="3077" width="13.7109375" bestFit="1" customWidth="1"/>
    <col min="3078" max="3085" width="15.28515625" customWidth="1"/>
    <col min="3330" max="3330" width="23.42578125" customWidth="1"/>
    <col min="3332" max="3332" width="12.7109375" bestFit="1" customWidth="1"/>
    <col min="3333" max="3333" width="13.7109375" bestFit="1" customWidth="1"/>
    <col min="3334" max="3341" width="15.28515625" customWidth="1"/>
    <col min="3586" max="3586" width="23.42578125" customWidth="1"/>
    <col min="3588" max="3588" width="12.7109375" bestFit="1" customWidth="1"/>
    <col min="3589" max="3589" width="13.7109375" bestFit="1" customWidth="1"/>
    <col min="3590" max="3597" width="15.28515625" customWidth="1"/>
    <col min="3842" max="3842" width="23.42578125" customWidth="1"/>
    <col min="3844" max="3844" width="12.7109375" bestFit="1" customWidth="1"/>
    <col min="3845" max="3845" width="13.7109375" bestFit="1" customWidth="1"/>
    <col min="3846" max="3853" width="15.28515625" customWidth="1"/>
    <col min="4098" max="4098" width="23.42578125" customWidth="1"/>
    <col min="4100" max="4100" width="12.7109375" bestFit="1" customWidth="1"/>
    <col min="4101" max="4101" width="13.7109375" bestFit="1" customWidth="1"/>
    <col min="4102" max="4109" width="15.28515625" customWidth="1"/>
    <col min="4354" max="4354" width="23.42578125" customWidth="1"/>
    <col min="4356" max="4356" width="12.7109375" bestFit="1" customWidth="1"/>
    <col min="4357" max="4357" width="13.7109375" bestFit="1" customWidth="1"/>
    <col min="4358" max="4365" width="15.28515625" customWidth="1"/>
    <col min="4610" max="4610" width="23.42578125" customWidth="1"/>
    <col min="4612" max="4612" width="12.7109375" bestFit="1" customWidth="1"/>
    <col min="4613" max="4613" width="13.7109375" bestFit="1" customWidth="1"/>
    <col min="4614" max="4621" width="15.28515625" customWidth="1"/>
    <col min="4866" max="4866" width="23.42578125" customWidth="1"/>
    <col min="4868" max="4868" width="12.7109375" bestFit="1" customWidth="1"/>
    <col min="4869" max="4869" width="13.7109375" bestFit="1" customWidth="1"/>
    <col min="4870" max="4877" width="15.28515625" customWidth="1"/>
    <col min="5122" max="5122" width="23.42578125" customWidth="1"/>
    <col min="5124" max="5124" width="12.7109375" bestFit="1" customWidth="1"/>
    <col min="5125" max="5125" width="13.7109375" bestFit="1" customWidth="1"/>
    <col min="5126" max="5133" width="15.28515625" customWidth="1"/>
    <col min="5378" max="5378" width="23.42578125" customWidth="1"/>
    <col min="5380" max="5380" width="12.7109375" bestFit="1" customWidth="1"/>
    <col min="5381" max="5381" width="13.7109375" bestFit="1" customWidth="1"/>
    <col min="5382" max="5389" width="15.28515625" customWidth="1"/>
    <col min="5634" max="5634" width="23.42578125" customWidth="1"/>
    <col min="5636" max="5636" width="12.7109375" bestFit="1" customWidth="1"/>
    <col min="5637" max="5637" width="13.7109375" bestFit="1" customWidth="1"/>
    <col min="5638" max="5645" width="15.28515625" customWidth="1"/>
    <col min="5890" max="5890" width="23.42578125" customWidth="1"/>
    <col min="5892" max="5892" width="12.7109375" bestFit="1" customWidth="1"/>
    <col min="5893" max="5893" width="13.7109375" bestFit="1" customWidth="1"/>
    <col min="5894" max="5901" width="15.28515625" customWidth="1"/>
    <col min="6146" max="6146" width="23.42578125" customWidth="1"/>
    <col min="6148" max="6148" width="12.7109375" bestFit="1" customWidth="1"/>
    <col min="6149" max="6149" width="13.7109375" bestFit="1" customWidth="1"/>
    <col min="6150" max="6157" width="15.28515625" customWidth="1"/>
    <col min="6402" max="6402" width="23.42578125" customWidth="1"/>
    <col min="6404" max="6404" width="12.7109375" bestFit="1" customWidth="1"/>
    <col min="6405" max="6405" width="13.7109375" bestFit="1" customWidth="1"/>
    <col min="6406" max="6413" width="15.28515625" customWidth="1"/>
    <col min="6658" max="6658" width="23.42578125" customWidth="1"/>
    <col min="6660" max="6660" width="12.7109375" bestFit="1" customWidth="1"/>
    <col min="6661" max="6661" width="13.7109375" bestFit="1" customWidth="1"/>
    <col min="6662" max="6669" width="15.28515625" customWidth="1"/>
    <col min="6914" max="6914" width="23.42578125" customWidth="1"/>
    <col min="6916" max="6916" width="12.7109375" bestFit="1" customWidth="1"/>
    <col min="6917" max="6917" width="13.7109375" bestFit="1" customWidth="1"/>
    <col min="6918" max="6925" width="15.28515625" customWidth="1"/>
    <col min="7170" max="7170" width="23.42578125" customWidth="1"/>
    <col min="7172" max="7172" width="12.7109375" bestFit="1" customWidth="1"/>
    <col min="7173" max="7173" width="13.7109375" bestFit="1" customWidth="1"/>
    <col min="7174" max="7181" width="15.28515625" customWidth="1"/>
    <col min="7426" max="7426" width="23.42578125" customWidth="1"/>
    <col min="7428" max="7428" width="12.7109375" bestFit="1" customWidth="1"/>
    <col min="7429" max="7429" width="13.7109375" bestFit="1" customWidth="1"/>
    <col min="7430" max="7437" width="15.28515625" customWidth="1"/>
    <col min="7682" max="7682" width="23.42578125" customWidth="1"/>
    <col min="7684" max="7684" width="12.7109375" bestFit="1" customWidth="1"/>
    <col min="7685" max="7685" width="13.7109375" bestFit="1" customWidth="1"/>
    <col min="7686" max="7693" width="15.28515625" customWidth="1"/>
    <col min="7938" max="7938" width="23.42578125" customWidth="1"/>
    <col min="7940" max="7940" width="12.7109375" bestFit="1" customWidth="1"/>
    <col min="7941" max="7941" width="13.7109375" bestFit="1" customWidth="1"/>
    <col min="7942" max="7949" width="15.28515625" customWidth="1"/>
    <col min="8194" max="8194" width="23.42578125" customWidth="1"/>
    <col min="8196" max="8196" width="12.7109375" bestFit="1" customWidth="1"/>
    <col min="8197" max="8197" width="13.7109375" bestFit="1" customWidth="1"/>
    <col min="8198" max="8205" width="15.28515625" customWidth="1"/>
    <col min="8450" max="8450" width="23.42578125" customWidth="1"/>
    <col min="8452" max="8452" width="12.7109375" bestFit="1" customWidth="1"/>
    <col min="8453" max="8453" width="13.7109375" bestFit="1" customWidth="1"/>
    <col min="8454" max="8461" width="15.28515625" customWidth="1"/>
    <col min="8706" max="8706" width="23.42578125" customWidth="1"/>
    <col min="8708" max="8708" width="12.7109375" bestFit="1" customWidth="1"/>
    <col min="8709" max="8709" width="13.7109375" bestFit="1" customWidth="1"/>
    <col min="8710" max="8717" width="15.28515625" customWidth="1"/>
    <col min="8962" max="8962" width="23.42578125" customWidth="1"/>
    <col min="8964" max="8964" width="12.7109375" bestFit="1" customWidth="1"/>
    <col min="8965" max="8965" width="13.7109375" bestFit="1" customWidth="1"/>
    <col min="8966" max="8973" width="15.28515625" customWidth="1"/>
    <col min="9218" max="9218" width="23.42578125" customWidth="1"/>
    <col min="9220" max="9220" width="12.7109375" bestFit="1" customWidth="1"/>
    <col min="9221" max="9221" width="13.7109375" bestFit="1" customWidth="1"/>
    <col min="9222" max="9229" width="15.28515625" customWidth="1"/>
    <col min="9474" max="9474" width="23.42578125" customWidth="1"/>
    <col min="9476" max="9476" width="12.7109375" bestFit="1" customWidth="1"/>
    <col min="9477" max="9477" width="13.7109375" bestFit="1" customWidth="1"/>
    <col min="9478" max="9485" width="15.28515625" customWidth="1"/>
    <col min="9730" max="9730" width="23.42578125" customWidth="1"/>
    <col min="9732" max="9732" width="12.7109375" bestFit="1" customWidth="1"/>
    <col min="9733" max="9733" width="13.7109375" bestFit="1" customWidth="1"/>
    <col min="9734" max="9741" width="15.28515625" customWidth="1"/>
    <col min="9986" max="9986" width="23.42578125" customWidth="1"/>
    <col min="9988" max="9988" width="12.7109375" bestFit="1" customWidth="1"/>
    <col min="9989" max="9989" width="13.7109375" bestFit="1" customWidth="1"/>
    <col min="9990" max="9997" width="15.28515625" customWidth="1"/>
    <col min="10242" max="10242" width="23.42578125" customWidth="1"/>
    <col min="10244" max="10244" width="12.7109375" bestFit="1" customWidth="1"/>
    <col min="10245" max="10245" width="13.7109375" bestFit="1" customWidth="1"/>
    <col min="10246" max="10253" width="15.28515625" customWidth="1"/>
    <col min="10498" max="10498" width="23.42578125" customWidth="1"/>
    <col min="10500" max="10500" width="12.7109375" bestFit="1" customWidth="1"/>
    <col min="10501" max="10501" width="13.7109375" bestFit="1" customWidth="1"/>
    <col min="10502" max="10509" width="15.28515625" customWidth="1"/>
    <col min="10754" max="10754" width="23.42578125" customWidth="1"/>
    <col min="10756" max="10756" width="12.7109375" bestFit="1" customWidth="1"/>
    <col min="10757" max="10757" width="13.7109375" bestFit="1" customWidth="1"/>
    <col min="10758" max="10765" width="15.28515625" customWidth="1"/>
    <col min="11010" max="11010" width="23.42578125" customWidth="1"/>
    <col min="11012" max="11012" width="12.7109375" bestFit="1" customWidth="1"/>
    <col min="11013" max="11013" width="13.7109375" bestFit="1" customWidth="1"/>
    <col min="11014" max="11021" width="15.28515625" customWidth="1"/>
    <col min="11266" max="11266" width="23.42578125" customWidth="1"/>
    <col min="11268" max="11268" width="12.7109375" bestFit="1" customWidth="1"/>
    <col min="11269" max="11269" width="13.7109375" bestFit="1" customWidth="1"/>
    <col min="11270" max="11277" width="15.28515625" customWidth="1"/>
    <col min="11522" max="11522" width="23.42578125" customWidth="1"/>
    <col min="11524" max="11524" width="12.7109375" bestFit="1" customWidth="1"/>
    <col min="11525" max="11525" width="13.7109375" bestFit="1" customWidth="1"/>
    <col min="11526" max="11533" width="15.28515625" customWidth="1"/>
    <col min="11778" max="11778" width="23.42578125" customWidth="1"/>
    <col min="11780" max="11780" width="12.7109375" bestFit="1" customWidth="1"/>
    <col min="11781" max="11781" width="13.7109375" bestFit="1" customWidth="1"/>
    <col min="11782" max="11789" width="15.28515625" customWidth="1"/>
    <col min="12034" max="12034" width="23.42578125" customWidth="1"/>
    <col min="12036" max="12036" width="12.7109375" bestFit="1" customWidth="1"/>
    <col min="12037" max="12037" width="13.7109375" bestFit="1" customWidth="1"/>
    <col min="12038" max="12045" width="15.28515625" customWidth="1"/>
    <col min="12290" max="12290" width="23.42578125" customWidth="1"/>
    <col min="12292" max="12292" width="12.7109375" bestFit="1" customWidth="1"/>
    <col min="12293" max="12293" width="13.7109375" bestFit="1" customWidth="1"/>
    <col min="12294" max="12301" width="15.28515625" customWidth="1"/>
    <col min="12546" max="12546" width="23.42578125" customWidth="1"/>
    <col min="12548" max="12548" width="12.7109375" bestFit="1" customWidth="1"/>
    <col min="12549" max="12549" width="13.7109375" bestFit="1" customWidth="1"/>
    <col min="12550" max="12557" width="15.28515625" customWidth="1"/>
    <col min="12802" max="12802" width="23.42578125" customWidth="1"/>
    <col min="12804" max="12804" width="12.7109375" bestFit="1" customWidth="1"/>
    <col min="12805" max="12805" width="13.7109375" bestFit="1" customWidth="1"/>
    <col min="12806" max="12813" width="15.28515625" customWidth="1"/>
    <col min="13058" max="13058" width="23.42578125" customWidth="1"/>
    <col min="13060" max="13060" width="12.7109375" bestFit="1" customWidth="1"/>
    <col min="13061" max="13061" width="13.7109375" bestFit="1" customWidth="1"/>
    <col min="13062" max="13069" width="15.28515625" customWidth="1"/>
    <col min="13314" max="13314" width="23.42578125" customWidth="1"/>
    <col min="13316" max="13316" width="12.7109375" bestFit="1" customWidth="1"/>
    <col min="13317" max="13317" width="13.7109375" bestFit="1" customWidth="1"/>
    <col min="13318" max="13325" width="15.28515625" customWidth="1"/>
    <col min="13570" max="13570" width="23.42578125" customWidth="1"/>
    <col min="13572" max="13572" width="12.7109375" bestFit="1" customWidth="1"/>
    <col min="13573" max="13573" width="13.7109375" bestFit="1" customWidth="1"/>
    <col min="13574" max="13581" width="15.28515625" customWidth="1"/>
    <col min="13826" max="13826" width="23.42578125" customWidth="1"/>
    <col min="13828" max="13828" width="12.7109375" bestFit="1" customWidth="1"/>
    <col min="13829" max="13829" width="13.7109375" bestFit="1" customWidth="1"/>
    <col min="13830" max="13837" width="15.28515625" customWidth="1"/>
    <col min="14082" max="14082" width="23.42578125" customWidth="1"/>
    <col min="14084" max="14084" width="12.7109375" bestFit="1" customWidth="1"/>
    <col min="14085" max="14085" width="13.7109375" bestFit="1" customWidth="1"/>
    <col min="14086" max="14093" width="15.28515625" customWidth="1"/>
    <col min="14338" max="14338" width="23.42578125" customWidth="1"/>
    <col min="14340" max="14340" width="12.7109375" bestFit="1" customWidth="1"/>
    <col min="14341" max="14341" width="13.7109375" bestFit="1" customWidth="1"/>
    <col min="14342" max="14349" width="15.28515625" customWidth="1"/>
    <col min="14594" max="14594" width="23.42578125" customWidth="1"/>
    <col min="14596" max="14596" width="12.7109375" bestFit="1" customWidth="1"/>
    <col min="14597" max="14597" width="13.7109375" bestFit="1" customWidth="1"/>
    <col min="14598" max="14605" width="15.28515625" customWidth="1"/>
    <col min="14850" max="14850" width="23.42578125" customWidth="1"/>
    <col min="14852" max="14852" width="12.7109375" bestFit="1" customWidth="1"/>
    <col min="14853" max="14853" width="13.7109375" bestFit="1" customWidth="1"/>
    <col min="14854" max="14861" width="15.28515625" customWidth="1"/>
    <col min="15106" max="15106" width="23.42578125" customWidth="1"/>
    <col min="15108" max="15108" width="12.7109375" bestFit="1" customWidth="1"/>
    <col min="15109" max="15109" width="13.7109375" bestFit="1" customWidth="1"/>
    <col min="15110" max="15117" width="15.28515625" customWidth="1"/>
    <col min="15362" max="15362" width="23.42578125" customWidth="1"/>
    <col min="15364" max="15364" width="12.7109375" bestFit="1" customWidth="1"/>
    <col min="15365" max="15365" width="13.7109375" bestFit="1" customWidth="1"/>
    <col min="15366" max="15373" width="15.28515625" customWidth="1"/>
    <col min="15618" max="15618" width="23.42578125" customWidth="1"/>
    <col min="15620" max="15620" width="12.7109375" bestFit="1" customWidth="1"/>
    <col min="15621" max="15621" width="13.7109375" bestFit="1" customWidth="1"/>
    <col min="15622" max="15629" width="15.28515625" customWidth="1"/>
    <col min="15874" max="15874" width="23.42578125" customWidth="1"/>
    <col min="15876" max="15876" width="12.7109375" bestFit="1" customWidth="1"/>
    <col min="15877" max="15877" width="13.7109375" bestFit="1" customWidth="1"/>
    <col min="15878" max="15885" width="15.28515625" customWidth="1"/>
    <col min="16130" max="16130" width="23.42578125" customWidth="1"/>
    <col min="16132" max="16132" width="12.7109375" bestFit="1" customWidth="1"/>
    <col min="16133" max="16133" width="13.7109375" bestFit="1" customWidth="1"/>
    <col min="16134" max="16141" width="15.28515625" customWidth="1"/>
  </cols>
  <sheetData>
    <row r="1" spans="1:22" s="26" customFormat="1" ht="12.75">
      <c r="A1" s="26" t="s">
        <v>20</v>
      </c>
      <c r="B1" s="26" t="s">
        <v>21</v>
      </c>
      <c r="C1" s="26" t="s">
        <v>688</v>
      </c>
      <c r="D1" s="26" t="s">
        <v>750</v>
      </c>
      <c r="E1" s="25" t="s">
        <v>751</v>
      </c>
      <c r="F1" s="25" t="s">
        <v>752</v>
      </c>
      <c r="G1" s="25" t="s">
        <v>753</v>
      </c>
      <c r="H1" s="25" t="s">
        <v>754</v>
      </c>
      <c r="I1" s="25" t="s">
        <v>755</v>
      </c>
      <c r="J1" s="25" t="s">
        <v>756</v>
      </c>
      <c r="K1" s="25" t="s">
        <v>29</v>
      </c>
      <c r="L1" s="25" t="s">
        <v>757</v>
      </c>
      <c r="M1" s="25" t="s">
        <v>758</v>
      </c>
      <c r="N1" s="25" t="s">
        <v>759</v>
      </c>
      <c r="O1" s="106" t="s">
        <v>1568</v>
      </c>
      <c r="P1" s="25"/>
      <c r="Q1" s="25"/>
      <c r="R1" s="25"/>
    </row>
    <row r="2" spans="1:22">
      <c r="A2">
        <v>1</v>
      </c>
      <c r="B2" t="s">
        <v>760</v>
      </c>
      <c r="C2" t="s">
        <v>761</v>
      </c>
      <c r="D2">
        <v>2022</v>
      </c>
      <c r="E2" s="9">
        <v>224992489</v>
      </c>
      <c r="F2" s="9">
        <v>181057696</v>
      </c>
      <c r="G2" s="9">
        <v>160411780</v>
      </c>
      <c r="H2" s="9"/>
      <c r="I2" s="9">
        <f>G2-H2</f>
        <v>160411780</v>
      </c>
      <c r="J2" s="9">
        <v>88.59705140619927</v>
      </c>
      <c r="K2" s="9">
        <v>20645916</v>
      </c>
      <c r="L2" s="9">
        <v>0</v>
      </c>
      <c r="M2" s="9">
        <v>43934793</v>
      </c>
      <c r="N2" s="9">
        <v>8658791</v>
      </c>
      <c r="O2" s="107"/>
      <c r="P2" s="9" t="s">
        <v>56</v>
      </c>
      <c r="Q2" s="9" t="s">
        <v>56</v>
      </c>
      <c r="R2" s="9" t="s">
        <v>56</v>
      </c>
      <c r="S2" t="s">
        <v>56</v>
      </c>
      <c r="T2">
        <v>0</v>
      </c>
      <c r="U2" t="s">
        <v>56</v>
      </c>
      <c r="V2" t="s">
        <v>760</v>
      </c>
    </row>
    <row r="3" spans="1:22">
      <c r="A3">
        <v>2</v>
      </c>
      <c r="B3" t="s">
        <v>762</v>
      </c>
      <c r="C3" t="s">
        <v>763</v>
      </c>
      <c r="D3">
        <v>2022</v>
      </c>
      <c r="E3" s="9">
        <v>8284893374</v>
      </c>
      <c r="F3" s="9">
        <v>8284893374</v>
      </c>
      <c r="G3" s="9">
        <v>8284893372</v>
      </c>
      <c r="H3" s="9"/>
      <c r="I3" s="9">
        <f t="shared" ref="I3:I14" si="0">G3-H3</f>
        <v>8284893372</v>
      </c>
      <c r="J3" s="9">
        <v>99.99999997585968</v>
      </c>
      <c r="K3" s="9">
        <v>2</v>
      </c>
      <c r="L3" s="9">
        <v>0</v>
      </c>
      <c r="M3" s="9">
        <v>0</v>
      </c>
      <c r="N3" s="9">
        <v>690407781</v>
      </c>
      <c r="O3" s="107"/>
      <c r="P3" s="9" t="s">
        <v>56</v>
      </c>
      <c r="Q3" s="9" t="s">
        <v>56</v>
      </c>
      <c r="R3" s="9" t="s">
        <v>56</v>
      </c>
      <c r="S3" t="s">
        <v>56</v>
      </c>
      <c r="T3">
        <v>0</v>
      </c>
      <c r="U3" t="s">
        <v>56</v>
      </c>
      <c r="V3" t="s">
        <v>762</v>
      </c>
    </row>
    <row r="4" spans="1:22">
      <c r="A4">
        <v>3</v>
      </c>
      <c r="B4" t="s">
        <v>764</v>
      </c>
      <c r="C4" t="s">
        <v>765</v>
      </c>
      <c r="D4">
        <v>2022</v>
      </c>
      <c r="E4" s="9">
        <v>4900813089</v>
      </c>
      <c r="F4" s="9">
        <v>15190936841</v>
      </c>
      <c r="G4" s="9">
        <v>15190936841</v>
      </c>
      <c r="H4" s="9"/>
      <c r="I4" s="9">
        <f t="shared" si="0"/>
        <v>15190936841</v>
      </c>
      <c r="J4" s="9">
        <v>100</v>
      </c>
      <c r="K4" s="9">
        <v>0</v>
      </c>
      <c r="L4" s="9">
        <v>10290123752</v>
      </c>
      <c r="M4" s="9">
        <v>0</v>
      </c>
      <c r="N4" s="9">
        <v>7761847740</v>
      </c>
      <c r="O4" s="107"/>
      <c r="P4" s="9" t="s">
        <v>56</v>
      </c>
      <c r="Q4" s="9" t="s">
        <v>56</v>
      </c>
      <c r="R4" s="9" t="s">
        <v>56</v>
      </c>
      <c r="S4" t="s">
        <v>56</v>
      </c>
      <c r="T4">
        <v>0</v>
      </c>
      <c r="U4" t="s">
        <v>56</v>
      </c>
      <c r="V4" t="s">
        <v>764</v>
      </c>
    </row>
    <row r="5" spans="1:22">
      <c r="A5">
        <v>4</v>
      </c>
      <c r="B5" t="s">
        <v>766</v>
      </c>
      <c r="C5" t="s">
        <v>767</v>
      </c>
      <c r="D5">
        <v>2022</v>
      </c>
      <c r="E5" s="9">
        <v>9585117</v>
      </c>
      <c r="F5" s="9">
        <v>9585117</v>
      </c>
      <c r="G5" s="9">
        <v>22765543</v>
      </c>
      <c r="H5" s="9">
        <v>13180426</v>
      </c>
      <c r="I5" s="9">
        <f t="shared" si="0"/>
        <v>9585117</v>
      </c>
      <c r="J5" s="9">
        <v>237.50928653244401</v>
      </c>
      <c r="K5" s="9">
        <v>-13180426</v>
      </c>
      <c r="L5" s="9">
        <v>0</v>
      </c>
      <c r="M5" s="9">
        <v>0</v>
      </c>
      <c r="N5" s="9">
        <v>2731284</v>
      </c>
      <c r="O5" s="107"/>
      <c r="P5" s="9" t="s">
        <v>56</v>
      </c>
      <c r="Q5" s="9" t="s">
        <v>56</v>
      </c>
      <c r="R5" s="9" t="s">
        <v>56</v>
      </c>
      <c r="S5" t="s">
        <v>56</v>
      </c>
      <c r="T5">
        <v>0</v>
      </c>
      <c r="U5" t="s">
        <v>56</v>
      </c>
      <c r="V5" t="s">
        <v>766</v>
      </c>
    </row>
    <row r="6" spans="1:22">
      <c r="A6">
        <v>5</v>
      </c>
      <c r="B6" t="s">
        <v>768</v>
      </c>
      <c r="C6" t="s">
        <v>769</v>
      </c>
      <c r="D6">
        <v>2022</v>
      </c>
      <c r="E6" s="9">
        <v>37131500</v>
      </c>
      <c r="F6" s="9">
        <v>37131500</v>
      </c>
      <c r="G6" s="9">
        <v>57254985</v>
      </c>
      <c r="H6" s="9">
        <v>20123485</v>
      </c>
      <c r="I6" s="9">
        <f t="shared" si="0"/>
        <v>37131500</v>
      </c>
      <c r="J6" s="9">
        <v>154.19518468146993</v>
      </c>
      <c r="K6" s="9">
        <v>-20123485</v>
      </c>
      <c r="L6" s="9">
        <v>0</v>
      </c>
      <c r="M6" s="9">
        <v>0</v>
      </c>
      <c r="N6" s="9">
        <v>5420920</v>
      </c>
      <c r="O6" s="107"/>
      <c r="P6" s="9" t="s">
        <v>56</v>
      </c>
      <c r="Q6" s="9" t="s">
        <v>56</v>
      </c>
      <c r="R6" s="9" t="s">
        <v>56</v>
      </c>
      <c r="S6" t="s">
        <v>56</v>
      </c>
      <c r="T6">
        <v>0</v>
      </c>
      <c r="U6" t="s">
        <v>56</v>
      </c>
      <c r="V6" t="s">
        <v>768</v>
      </c>
    </row>
    <row r="7" spans="1:22">
      <c r="A7">
        <v>6</v>
      </c>
      <c r="B7" t="s">
        <v>770</v>
      </c>
      <c r="C7" t="s">
        <v>771</v>
      </c>
      <c r="D7">
        <v>2022</v>
      </c>
      <c r="E7" s="9">
        <v>811380924</v>
      </c>
      <c r="F7" s="9">
        <v>1710629895</v>
      </c>
      <c r="G7" s="9">
        <v>1710629895</v>
      </c>
      <c r="H7" s="9"/>
      <c r="I7" s="9">
        <f t="shared" si="0"/>
        <v>1710629895</v>
      </c>
      <c r="J7" s="9">
        <v>100</v>
      </c>
      <c r="K7" s="9">
        <v>0</v>
      </c>
      <c r="L7" s="9">
        <v>899248971</v>
      </c>
      <c r="M7" s="9">
        <v>0</v>
      </c>
      <c r="N7" s="9">
        <v>0</v>
      </c>
      <c r="O7" s="107">
        <v>-2708</v>
      </c>
      <c r="P7" s="9" t="s">
        <v>56</v>
      </c>
      <c r="Q7" s="9" t="s">
        <v>56</v>
      </c>
      <c r="R7" s="9" t="s">
        <v>56</v>
      </c>
      <c r="S7" t="s">
        <v>56</v>
      </c>
      <c r="T7">
        <v>0</v>
      </c>
      <c r="U7" t="s">
        <v>56</v>
      </c>
      <c r="V7" t="s">
        <v>770</v>
      </c>
    </row>
    <row r="8" spans="1:22">
      <c r="A8">
        <v>7</v>
      </c>
      <c r="B8" t="s">
        <v>1113</v>
      </c>
      <c r="C8" t="s">
        <v>1114</v>
      </c>
      <c r="D8">
        <v>2022</v>
      </c>
      <c r="E8" s="9">
        <v>250000000</v>
      </c>
      <c r="F8" s="9">
        <v>250000000</v>
      </c>
      <c r="G8" s="9">
        <v>250000000</v>
      </c>
      <c r="H8" s="9"/>
      <c r="I8" s="9">
        <f t="shared" si="0"/>
        <v>250000000</v>
      </c>
      <c r="J8" s="9">
        <v>100</v>
      </c>
      <c r="K8" s="9">
        <v>0</v>
      </c>
      <c r="L8" s="9">
        <v>0</v>
      </c>
      <c r="M8" s="9">
        <v>0</v>
      </c>
      <c r="N8" s="9">
        <v>0</v>
      </c>
      <c r="O8" s="107">
        <v>-2708</v>
      </c>
      <c r="P8" s="9" t="s">
        <v>56</v>
      </c>
      <c r="Q8" s="9" t="s">
        <v>56</v>
      </c>
      <c r="R8" s="9" t="s">
        <v>56</v>
      </c>
      <c r="S8" t="s">
        <v>56</v>
      </c>
      <c r="T8">
        <v>0</v>
      </c>
      <c r="U8" t="s">
        <v>56</v>
      </c>
      <c r="V8" t="s">
        <v>1113</v>
      </c>
    </row>
    <row r="9" spans="1:22">
      <c r="A9">
        <v>8</v>
      </c>
      <c r="B9" t="s">
        <v>774</v>
      </c>
      <c r="C9" t="s">
        <v>775</v>
      </c>
      <c r="D9">
        <v>2022</v>
      </c>
      <c r="E9" s="9">
        <v>8835625</v>
      </c>
      <c r="F9" s="9">
        <v>8835625</v>
      </c>
      <c r="G9" s="9">
        <v>34406049</v>
      </c>
      <c r="H9" s="9">
        <v>25570424</v>
      </c>
      <c r="I9" s="9">
        <f t="shared" si="0"/>
        <v>8835625</v>
      </c>
      <c r="J9" s="9">
        <v>389.40141755676592</v>
      </c>
      <c r="K9" s="9">
        <v>-25570424</v>
      </c>
      <c r="L9" s="9">
        <v>0</v>
      </c>
      <c r="M9" s="9">
        <v>0</v>
      </c>
      <c r="N9" s="9">
        <v>3131130</v>
      </c>
      <c r="O9" s="107">
        <v>-2708</v>
      </c>
      <c r="P9" s="9" t="s">
        <v>56</v>
      </c>
      <c r="Q9" s="9" t="s">
        <v>56</v>
      </c>
      <c r="R9" s="9" t="s">
        <v>56</v>
      </c>
      <c r="S9" t="s">
        <v>56</v>
      </c>
      <c r="T9">
        <v>0</v>
      </c>
      <c r="U9" t="s">
        <v>56</v>
      </c>
      <c r="V9" t="s">
        <v>774</v>
      </c>
    </row>
    <row r="10" spans="1:22">
      <c r="A10">
        <v>9</v>
      </c>
      <c r="B10" t="s">
        <v>776</v>
      </c>
      <c r="C10" t="s">
        <v>777</v>
      </c>
      <c r="D10">
        <v>2022</v>
      </c>
      <c r="E10" s="9">
        <v>1238714429</v>
      </c>
      <c r="F10" s="9">
        <v>282225484</v>
      </c>
      <c r="G10" s="9">
        <v>282225484</v>
      </c>
      <c r="H10" s="9"/>
      <c r="I10" s="9">
        <f t="shared" si="0"/>
        <v>282225484</v>
      </c>
      <c r="J10" s="9">
        <v>100</v>
      </c>
      <c r="K10" s="9">
        <v>0</v>
      </c>
      <c r="L10" s="9">
        <v>0</v>
      </c>
      <c r="M10" s="9">
        <v>956488945</v>
      </c>
      <c r="N10" s="9">
        <v>0</v>
      </c>
      <c r="O10" s="107" t="s">
        <v>1569</v>
      </c>
      <c r="P10" s="9" t="s">
        <v>56</v>
      </c>
      <c r="Q10" s="9" t="s">
        <v>56</v>
      </c>
      <c r="R10" s="9" t="s">
        <v>56</v>
      </c>
      <c r="S10" t="s">
        <v>56</v>
      </c>
      <c r="T10">
        <v>0</v>
      </c>
      <c r="U10" t="s">
        <v>56</v>
      </c>
      <c r="V10" t="s">
        <v>776</v>
      </c>
    </row>
    <row r="11" spans="1:22">
      <c r="A11">
        <v>13</v>
      </c>
      <c r="B11" t="s">
        <v>1571</v>
      </c>
      <c r="C11" t="s">
        <v>1572</v>
      </c>
      <c r="D11">
        <v>2022</v>
      </c>
      <c r="E11" s="9">
        <v>0</v>
      </c>
      <c r="F11" s="9">
        <v>100000000</v>
      </c>
      <c r="G11" s="9">
        <v>100000000</v>
      </c>
      <c r="H11" s="9"/>
      <c r="I11" s="9">
        <f t="shared" si="0"/>
        <v>100000000</v>
      </c>
      <c r="J11" s="9">
        <v>100</v>
      </c>
      <c r="K11" s="9">
        <v>0</v>
      </c>
      <c r="L11" s="9">
        <v>100000000</v>
      </c>
      <c r="M11" s="9">
        <v>0</v>
      </c>
      <c r="N11" s="9">
        <v>100000000</v>
      </c>
      <c r="O11" s="107"/>
      <c r="P11" s="9" t="s">
        <v>56</v>
      </c>
      <c r="Q11" s="9" t="s">
        <v>56</v>
      </c>
      <c r="R11" s="9" t="s">
        <v>56</v>
      </c>
      <c r="S11" t="s">
        <v>56</v>
      </c>
      <c r="T11">
        <v>0</v>
      </c>
      <c r="U11" t="s">
        <v>56</v>
      </c>
      <c r="V11" t="s">
        <v>784</v>
      </c>
    </row>
    <row r="12" spans="1:22">
      <c r="A12">
        <v>11</v>
      </c>
      <c r="B12" t="s">
        <v>784</v>
      </c>
      <c r="C12" t="s">
        <v>785</v>
      </c>
      <c r="D12">
        <v>2022</v>
      </c>
      <c r="E12" s="9">
        <v>0</v>
      </c>
      <c r="F12" s="9">
        <v>4592167405</v>
      </c>
      <c r="G12" s="9">
        <v>4592167405</v>
      </c>
      <c r="H12" s="9"/>
      <c r="I12" s="9">
        <f t="shared" si="0"/>
        <v>4592167405</v>
      </c>
      <c r="J12" s="9">
        <v>100</v>
      </c>
      <c r="K12" s="9">
        <v>0</v>
      </c>
      <c r="L12" s="9">
        <v>4592167405</v>
      </c>
      <c r="M12" s="9">
        <v>0</v>
      </c>
      <c r="N12" s="9">
        <v>0</v>
      </c>
      <c r="P12" s="9" t="s">
        <v>56</v>
      </c>
      <c r="Q12" s="9" t="s">
        <v>56</v>
      </c>
      <c r="R12" s="9" t="s">
        <v>56</v>
      </c>
      <c r="S12" t="s">
        <v>56</v>
      </c>
      <c r="T12">
        <v>0</v>
      </c>
      <c r="U12" t="s">
        <v>56</v>
      </c>
      <c r="V12" t="s">
        <v>786</v>
      </c>
    </row>
    <row r="13" spans="1:22">
      <c r="A13">
        <v>12</v>
      </c>
      <c r="B13" t="s">
        <v>786</v>
      </c>
      <c r="C13" t="s">
        <v>785</v>
      </c>
      <c r="D13">
        <v>2022</v>
      </c>
      <c r="E13" s="9">
        <v>0</v>
      </c>
      <c r="F13" s="9">
        <v>790197397</v>
      </c>
      <c r="G13" s="9">
        <v>790197397</v>
      </c>
      <c r="H13" s="9"/>
      <c r="I13" s="9">
        <f t="shared" si="0"/>
        <v>790197397</v>
      </c>
      <c r="J13" s="9">
        <v>100</v>
      </c>
      <c r="K13" s="9">
        <v>0</v>
      </c>
      <c r="L13" s="9">
        <v>790197397</v>
      </c>
      <c r="M13" s="9">
        <v>0</v>
      </c>
      <c r="N13" s="9">
        <v>0</v>
      </c>
      <c r="O13" s="107">
        <v>-2708</v>
      </c>
      <c r="P13" s="9" t="s">
        <v>56</v>
      </c>
      <c r="Q13" s="9" t="s">
        <v>56</v>
      </c>
      <c r="R13" s="9" t="s">
        <v>56</v>
      </c>
      <c r="S13" t="s">
        <v>56</v>
      </c>
      <c r="T13">
        <v>0</v>
      </c>
      <c r="U13" t="s">
        <v>56</v>
      </c>
      <c r="V13" t="s">
        <v>1115</v>
      </c>
    </row>
    <row r="14" spans="1:22">
      <c r="A14">
        <v>10</v>
      </c>
      <c r="B14" t="s">
        <v>1115</v>
      </c>
      <c r="C14" t="s">
        <v>785</v>
      </c>
      <c r="D14">
        <v>2022</v>
      </c>
      <c r="E14" s="9">
        <v>0</v>
      </c>
      <c r="F14" s="9">
        <v>126481425</v>
      </c>
      <c r="G14" s="9">
        <v>126481425</v>
      </c>
      <c r="H14" s="9"/>
      <c r="I14" s="9">
        <f t="shared" si="0"/>
        <v>126481425</v>
      </c>
      <c r="J14" s="9">
        <v>100</v>
      </c>
      <c r="K14" s="9">
        <v>0</v>
      </c>
      <c r="L14" s="9">
        <v>430852105</v>
      </c>
      <c r="M14" s="9">
        <v>304370680</v>
      </c>
      <c r="N14" s="9">
        <v>-304370680</v>
      </c>
    </row>
    <row r="15" spans="1:22"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22">
      <c r="E16" s="25">
        <f>SUM(E2:E15)</f>
        <v>15766346547</v>
      </c>
      <c r="F16" s="25">
        <f t="shared" ref="F16:N16" si="1">SUM(F2:F15)</f>
        <v>31564141759</v>
      </c>
      <c r="G16" s="25">
        <f t="shared" si="1"/>
        <v>31602370176</v>
      </c>
      <c r="H16" s="25">
        <f t="shared" si="1"/>
        <v>58874335</v>
      </c>
      <c r="I16" s="25">
        <f t="shared" si="1"/>
        <v>31543495841</v>
      </c>
      <c r="J16" s="25">
        <f t="shared" si="1"/>
        <v>1769.7029401527388</v>
      </c>
      <c r="K16" s="25">
        <f t="shared" si="1"/>
        <v>-38228417</v>
      </c>
      <c r="L16" s="25">
        <f t="shared" si="1"/>
        <v>17102589630</v>
      </c>
      <c r="M16" s="25">
        <f t="shared" si="1"/>
        <v>1304794418</v>
      </c>
      <c r="N16" s="25">
        <f t="shared" si="1"/>
        <v>8267826966</v>
      </c>
    </row>
    <row r="17" spans="5:14"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5:14"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5:14"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5:14"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5:14"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5:14"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5:14"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5:14"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5:14"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5:14"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5:14"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5:14"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5:14"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5:14"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5:14">
      <c r="E31" s="9"/>
      <c r="F31" s="9"/>
      <c r="G31" s="9"/>
      <c r="H31" s="9"/>
      <c r="I31" s="9"/>
      <c r="J31" s="9"/>
      <c r="K31" s="9"/>
      <c r="L31" s="9"/>
      <c r="M31" s="9"/>
      <c r="N31" s="9"/>
    </row>
  </sheetData>
  <autoFilter ref="A1:N14" xr:uid="{A8BBDF35-95C5-4889-961E-308DE67368AD}"/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D9F5D-0E6D-449B-BA94-081D4DBE7070}">
  <dimension ref="A1:AM153"/>
  <sheetViews>
    <sheetView workbookViewId="0">
      <pane xSplit="16" ySplit="1" topLeftCell="Q15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RowHeight="15"/>
  <cols>
    <col min="1" max="1" width="2.7109375" customWidth="1"/>
    <col min="2" max="2" width="8.5703125" customWidth="1"/>
    <col min="3" max="3" width="2" customWidth="1"/>
    <col min="4" max="5" width="9.42578125" customWidth="1"/>
    <col min="6" max="8" width="2.42578125" customWidth="1"/>
    <col min="9" max="9" width="7.140625" customWidth="1"/>
    <col min="11" max="12" width="3.5703125" customWidth="1"/>
    <col min="14" max="14" width="5.5703125" customWidth="1"/>
    <col min="15" max="15" width="4.42578125" customWidth="1"/>
    <col min="17" max="17" width="13.7109375" style="9" bestFit="1" customWidth="1"/>
    <col min="18" max="37" width="14.42578125" style="9" customWidth="1"/>
    <col min="38" max="38" width="11.5703125" style="59"/>
    <col min="39" max="39" width="11.42578125" style="107"/>
    <col min="257" max="261" width="9.28515625" customWidth="1"/>
    <col min="262" max="265" width="3.140625" customWidth="1"/>
    <col min="270" max="271" width="4.28515625" customWidth="1"/>
    <col min="273" max="273" width="14.7109375" customWidth="1"/>
    <col min="274" max="274" width="12.7109375" bestFit="1" customWidth="1"/>
    <col min="275" max="277" width="11.7109375" bestFit="1" customWidth="1"/>
    <col min="278" max="278" width="16" customWidth="1"/>
    <col min="279" max="279" width="11.7109375" bestFit="1" customWidth="1"/>
    <col min="280" max="280" width="15.140625" customWidth="1"/>
    <col min="281" max="281" width="16" customWidth="1"/>
    <col min="282" max="284" width="14.85546875" customWidth="1"/>
    <col min="285" max="285" width="11.7109375" bestFit="1" customWidth="1"/>
    <col min="286" max="293" width="13.7109375" customWidth="1"/>
    <col min="513" max="517" width="9.28515625" customWidth="1"/>
    <col min="518" max="521" width="3.140625" customWidth="1"/>
    <col min="526" max="527" width="4.28515625" customWidth="1"/>
    <col min="529" max="529" width="14.7109375" customWidth="1"/>
    <col min="530" max="530" width="12.7109375" bestFit="1" customWidth="1"/>
    <col min="531" max="533" width="11.7109375" bestFit="1" customWidth="1"/>
    <col min="534" max="534" width="16" customWidth="1"/>
    <col min="535" max="535" width="11.7109375" bestFit="1" customWidth="1"/>
    <col min="536" max="536" width="15.140625" customWidth="1"/>
    <col min="537" max="537" width="16" customWidth="1"/>
    <col min="538" max="540" width="14.85546875" customWidth="1"/>
    <col min="541" max="541" width="11.7109375" bestFit="1" customWidth="1"/>
    <col min="542" max="549" width="13.7109375" customWidth="1"/>
    <col min="769" max="773" width="9.28515625" customWidth="1"/>
    <col min="774" max="777" width="3.140625" customWidth="1"/>
    <col min="782" max="783" width="4.28515625" customWidth="1"/>
    <col min="785" max="785" width="14.7109375" customWidth="1"/>
    <col min="786" max="786" width="12.7109375" bestFit="1" customWidth="1"/>
    <col min="787" max="789" width="11.7109375" bestFit="1" customWidth="1"/>
    <col min="790" max="790" width="16" customWidth="1"/>
    <col min="791" max="791" width="11.7109375" bestFit="1" customWidth="1"/>
    <col min="792" max="792" width="15.140625" customWidth="1"/>
    <col min="793" max="793" width="16" customWidth="1"/>
    <col min="794" max="796" width="14.85546875" customWidth="1"/>
    <col min="797" max="797" width="11.7109375" bestFit="1" customWidth="1"/>
    <col min="798" max="805" width="13.7109375" customWidth="1"/>
    <col min="1025" max="1029" width="9.28515625" customWidth="1"/>
    <col min="1030" max="1033" width="3.140625" customWidth="1"/>
    <col min="1038" max="1039" width="4.28515625" customWidth="1"/>
    <col min="1041" max="1041" width="14.7109375" customWidth="1"/>
    <col min="1042" max="1042" width="12.7109375" bestFit="1" customWidth="1"/>
    <col min="1043" max="1045" width="11.7109375" bestFit="1" customWidth="1"/>
    <col min="1046" max="1046" width="16" customWidth="1"/>
    <col min="1047" max="1047" width="11.7109375" bestFit="1" customWidth="1"/>
    <col min="1048" max="1048" width="15.140625" customWidth="1"/>
    <col min="1049" max="1049" width="16" customWidth="1"/>
    <col min="1050" max="1052" width="14.85546875" customWidth="1"/>
    <col min="1053" max="1053" width="11.7109375" bestFit="1" customWidth="1"/>
    <col min="1054" max="1061" width="13.7109375" customWidth="1"/>
    <col min="1281" max="1285" width="9.28515625" customWidth="1"/>
    <col min="1286" max="1289" width="3.140625" customWidth="1"/>
    <col min="1294" max="1295" width="4.28515625" customWidth="1"/>
    <col min="1297" max="1297" width="14.7109375" customWidth="1"/>
    <col min="1298" max="1298" width="12.7109375" bestFit="1" customWidth="1"/>
    <col min="1299" max="1301" width="11.7109375" bestFit="1" customWidth="1"/>
    <col min="1302" max="1302" width="16" customWidth="1"/>
    <col min="1303" max="1303" width="11.7109375" bestFit="1" customWidth="1"/>
    <col min="1304" max="1304" width="15.140625" customWidth="1"/>
    <col min="1305" max="1305" width="16" customWidth="1"/>
    <col min="1306" max="1308" width="14.85546875" customWidth="1"/>
    <col min="1309" max="1309" width="11.7109375" bestFit="1" customWidth="1"/>
    <col min="1310" max="1317" width="13.7109375" customWidth="1"/>
    <col min="1537" max="1541" width="9.28515625" customWidth="1"/>
    <col min="1542" max="1545" width="3.140625" customWidth="1"/>
    <col min="1550" max="1551" width="4.28515625" customWidth="1"/>
    <col min="1553" max="1553" width="14.7109375" customWidth="1"/>
    <col min="1554" max="1554" width="12.7109375" bestFit="1" customWidth="1"/>
    <col min="1555" max="1557" width="11.7109375" bestFit="1" customWidth="1"/>
    <col min="1558" max="1558" width="16" customWidth="1"/>
    <col min="1559" max="1559" width="11.7109375" bestFit="1" customWidth="1"/>
    <col min="1560" max="1560" width="15.140625" customWidth="1"/>
    <col min="1561" max="1561" width="16" customWidth="1"/>
    <col min="1562" max="1564" width="14.85546875" customWidth="1"/>
    <col min="1565" max="1565" width="11.7109375" bestFit="1" customWidth="1"/>
    <col min="1566" max="1573" width="13.7109375" customWidth="1"/>
    <col min="1793" max="1797" width="9.28515625" customWidth="1"/>
    <col min="1798" max="1801" width="3.140625" customWidth="1"/>
    <col min="1806" max="1807" width="4.28515625" customWidth="1"/>
    <col min="1809" max="1809" width="14.7109375" customWidth="1"/>
    <col min="1810" max="1810" width="12.7109375" bestFit="1" customWidth="1"/>
    <col min="1811" max="1813" width="11.7109375" bestFit="1" customWidth="1"/>
    <col min="1814" max="1814" width="16" customWidth="1"/>
    <col min="1815" max="1815" width="11.7109375" bestFit="1" customWidth="1"/>
    <col min="1816" max="1816" width="15.140625" customWidth="1"/>
    <col min="1817" max="1817" width="16" customWidth="1"/>
    <col min="1818" max="1820" width="14.85546875" customWidth="1"/>
    <col min="1821" max="1821" width="11.7109375" bestFit="1" customWidth="1"/>
    <col min="1822" max="1829" width="13.7109375" customWidth="1"/>
    <col min="2049" max="2053" width="9.28515625" customWidth="1"/>
    <col min="2054" max="2057" width="3.140625" customWidth="1"/>
    <col min="2062" max="2063" width="4.28515625" customWidth="1"/>
    <col min="2065" max="2065" width="14.7109375" customWidth="1"/>
    <col min="2066" max="2066" width="12.7109375" bestFit="1" customWidth="1"/>
    <col min="2067" max="2069" width="11.7109375" bestFit="1" customWidth="1"/>
    <col min="2070" max="2070" width="16" customWidth="1"/>
    <col min="2071" max="2071" width="11.7109375" bestFit="1" customWidth="1"/>
    <col min="2072" max="2072" width="15.140625" customWidth="1"/>
    <col min="2073" max="2073" width="16" customWidth="1"/>
    <col min="2074" max="2076" width="14.85546875" customWidth="1"/>
    <col min="2077" max="2077" width="11.7109375" bestFit="1" customWidth="1"/>
    <col min="2078" max="2085" width="13.7109375" customWidth="1"/>
    <col min="2305" max="2309" width="9.28515625" customWidth="1"/>
    <col min="2310" max="2313" width="3.140625" customWidth="1"/>
    <col min="2318" max="2319" width="4.28515625" customWidth="1"/>
    <col min="2321" max="2321" width="14.7109375" customWidth="1"/>
    <col min="2322" max="2322" width="12.7109375" bestFit="1" customWidth="1"/>
    <col min="2323" max="2325" width="11.7109375" bestFit="1" customWidth="1"/>
    <col min="2326" max="2326" width="16" customWidth="1"/>
    <col min="2327" max="2327" width="11.7109375" bestFit="1" customWidth="1"/>
    <col min="2328" max="2328" width="15.140625" customWidth="1"/>
    <col min="2329" max="2329" width="16" customWidth="1"/>
    <col min="2330" max="2332" width="14.85546875" customWidth="1"/>
    <col min="2333" max="2333" width="11.7109375" bestFit="1" customWidth="1"/>
    <col min="2334" max="2341" width="13.7109375" customWidth="1"/>
    <col min="2561" max="2565" width="9.28515625" customWidth="1"/>
    <col min="2566" max="2569" width="3.140625" customWidth="1"/>
    <col min="2574" max="2575" width="4.28515625" customWidth="1"/>
    <col min="2577" max="2577" width="14.7109375" customWidth="1"/>
    <col min="2578" max="2578" width="12.7109375" bestFit="1" customWidth="1"/>
    <col min="2579" max="2581" width="11.7109375" bestFit="1" customWidth="1"/>
    <col min="2582" max="2582" width="16" customWidth="1"/>
    <col min="2583" max="2583" width="11.7109375" bestFit="1" customWidth="1"/>
    <col min="2584" max="2584" width="15.140625" customWidth="1"/>
    <col min="2585" max="2585" width="16" customWidth="1"/>
    <col min="2586" max="2588" width="14.85546875" customWidth="1"/>
    <col min="2589" max="2589" width="11.7109375" bestFit="1" customWidth="1"/>
    <col min="2590" max="2597" width="13.7109375" customWidth="1"/>
    <col min="2817" max="2821" width="9.28515625" customWidth="1"/>
    <col min="2822" max="2825" width="3.140625" customWidth="1"/>
    <col min="2830" max="2831" width="4.28515625" customWidth="1"/>
    <col min="2833" max="2833" width="14.7109375" customWidth="1"/>
    <col min="2834" max="2834" width="12.7109375" bestFit="1" customWidth="1"/>
    <col min="2835" max="2837" width="11.7109375" bestFit="1" customWidth="1"/>
    <col min="2838" max="2838" width="16" customWidth="1"/>
    <col min="2839" max="2839" width="11.7109375" bestFit="1" customWidth="1"/>
    <col min="2840" max="2840" width="15.140625" customWidth="1"/>
    <col min="2841" max="2841" width="16" customWidth="1"/>
    <col min="2842" max="2844" width="14.85546875" customWidth="1"/>
    <col min="2845" max="2845" width="11.7109375" bestFit="1" customWidth="1"/>
    <col min="2846" max="2853" width="13.7109375" customWidth="1"/>
    <col min="3073" max="3077" width="9.28515625" customWidth="1"/>
    <col min="3078" max="3081" width="3.140625" customWidth="1"/>
    <col min="3086" max="3087" width="4.28515625" customWidth="1"/>
    <col min="3089" max="3089" width="14.7109375" customWidth="1"/>
    <col min="3090" max="3090" width="12.7109375" bestFit="1" customWidth="1"/>
    <col min="3091" max="3093" width="11.7109375" bestFit="1" customWidth="1"/>
    <col min="3094" max="3094" width="16" customWidth="1"/>
    <col min="3095" max="3095" width="11.7109375" bestFit="1" customWidth="1"/>
    <col min="3096" max="3096" width="15.140625" customWidth="1"/>
    <col min="3097" max="3097" width="16" customWidth="1"/>
    <col min="3098" max="3100" width="14.85546875" customWidth="1"/>
    <col min="3101" max="3101" width="11.7109375" bestFit="1" customWidth="1"/>
    <col min="3102" max="3109" width="13.7109375" customWidth="1"/>
    <col min="3329" max="3333" width="9.28515625" customWidth="1"/>
    <col min="3334" max="3337" width="3.140625" customWidth="1"/>
    <col min="3342" max="3343" width="4.28515625" customWidth="1"/>
    <col min="3345" max="3345" width="14.7109375" customWidth="1"/>
    <col min="3346" max="3346" width="12.7109375" bestFit="1" customWidth="1"/>
    <col min="3347" max="3349" width="11.7109375" bestFit="1" customWidth="1"/>
    <col min="3350" max="3350" width="16" customWidth="1"/>
    <col min="3351" max="3351" width="11.7109375" bestFit="1" customWidth="1"/>
    <col min="3352" max="3352" width="15.140625" customWidth="1"/>
    <col min="3353" max="3353" width="16" customWidth="1"/>
    <col min="3354" max="3356" width="14.85546875" customWidth="1"/>
    <col min="3357" max="3357" width="11.7109375" bestFit="1" customWidth="1"/>
    <col min="3358" max="3365" width="13.7109375" customWidth="1"/>
    <col min="3585" max="3589" width="9.28515625" customWidth="1"/>
    <col min="3590" max="3593" width="3.140625" customWidth="1"/>
    <col min="3598" max="3599" width="4.28515625" customWidth="1"/>
    <col min="3601" max="3601" width="14.7109375" customWidth="1"/>
    <col min="3602" max="3602" width="12.7109375" bestFit="1" customWidth="1"/>
    <col min="3603" max="3605" width="11.7109375" bestFit="1" customWidth="1"/>
    <col min="3606" max="3606" width="16" customWidth="1"/>
    <col min="3607" max="3607" width="11.7109375" bestFit="1" customWidth="1"/>
    <col min="3608" max="3608" width="15.140625" customWidth="1"/>
    <col min="3609" max="3609" width="16" customWidth="1"/>
    <col min="3610" max="3612" width="14.85546875" customWidth="1"/>
    <col min="3613" max="3613" width="11.7109375" bestFit="1" customWidth="1"/>
    <col min="3614" max="3621" width="13.7109375" customWidth="1"/>
    <col min="3841" max="3845" width="9.28515625" customWidth="1"/>
    <col min="3846" max="3849" width="3.140625" customWidth="1"/>
    <col min="3854" max="3855" width="4.28515625" customWidth="1"/>
    <col min="3857" max="3857" width="14.7109375" customWidth="1"/>
    <col min="3858" max="3858" width="12.7109375" bestFit="1" customWidth="1"/>
    <col min="3859" max="3861" width="11.7109375" bestFit="1" customWidth="1"/>
    <col min="3862" max="3862" width="16" customWidth="1"/>
    <col min="3863" max="3863" width="11.7109375" bestFit="1" customWidth="1"/>
    <col min="3864" max="3864" width="15.140625" customWidth="1"/>
    <col min="3865" max="3865" width="16" customWidth="1"/>
    <col min="3866" max="3868" width="14.85546875" customWidth="1"/>
    <col min="3869" max="3869" width="11.7109375" bestFit="1" customWidth="1"/>
    <col min="3870" max="3877" width="13.7109375" customWidth="1"/>
    <col min="4097" max="4101" width="9.28515625" customWidth="1"/>
    <col min="4102" max="4105" width="3.140625" customWidth="1"/>
    <col min="4110" max="4111" width="4.28515625" customWidth="1"/>
    <col min="4113" max="4113" width="14.7109375" customWidth="1"/>
    <col min="4114" max="4114" width="12.7109375" bestFit="1" customWidth="1"/>
    <col min="4115" max="4117" width="11.7109375" bestFit="1" customWidth="1"/>
    <col min="4118" max="4118" width="16" customWidth="1"/>
    <col min="4119" max="4119" width="11.7109375" bestFit="1" customWidth="1"/>
    <col min="4120" max="4120" width="15.140625" customWidth="1"/>
    <col min="4121" max="4121" width="16" customWidth="1"/>
    <col min="4122" max="4124" width="14.85546875" customWidth="1"/>
    <col min="4125" max="4125" width="11.7109375" bestFit="1" customWidth="1"/>
    <col min="4126" max="4133" width="13.7109375" customWidth="1"/>
    <col min="4353" max="4357" width="9.28515625" customWidth="1"/>
    <col min="4358" max="4361" width="3.140625" customWidth="1"/>
    <col min="4366" max="4367" width="4.28515625" customWidth="1"/>
    <col min="4369" max="4369" width="14.7109375" customWidth="1"/>
    <col min="4370" max="4370" width="12.7109375" bestFit="1" customWidth="1"/>
    <col min="4371" max="4373" width="11.7109375" bestFit="1" customWidth="1"/>
    <col min="4374" max="4374" width="16" customWidth="1"/>
    <col min="4375" max="4375" width="11.7109375" bestFit="1" customWidth="1"/>
    <col min="4376" max="4376" width="15.140625" customWidth="1"/>
    <col min="4377" max="4377" width="16" customWidth="1"/>
    <col min="4378" max="4380" width="14.85546875" customWidth="1"/>
    <col min="4381" max="4381" width="11.7109375" bestFit="1" customWidth="1"/>
    <col min="4382" max="4389" width="13.7109375" customWidth="1"/>
    <col min="4609" max="4613" width="9.28515625" customWidth="1"/>
    <col min="4614" max="4617" width="3.140625" customWidth="1"/>
    <col min="4622" max="4623" width="4.28515625" customWidth="1"/>
    <col min="4625" max="4625" width="14.7109375" customWidth="1"/>
    <col min="4626" max="4626" width="12.7109375" bestFit="1" customWidth="1"/>
    <col min="4627" max="4629" width="11.7109375" bestFit="1" customWidth="1"/>
    <col min="4630" max="4630" width="16" customWidth="1"/>
    <col min="4631" max="4631" width="11.7109375" bestFit="1" customWidth="1"/>
    <col min="4632" max="4632" width="15.140625" customWidth="1"/>
    <col min="4633" max="4633" width="16" customWidth="1"/>
    <col min="4634" max="4636" width="14.85546875" customWidth="1"/>
    <col min="4637" max="4637" width="11.7109375" bestFit="1" customWidth="1"/>
    <col min="4638" max="4645" width="13.7109375" customWidth="1"/>
    <col min="4865" max="4869" width="9.28515625" customWidth="1"/>
    <col min="4870" max="4873" width="3.140625" customWidth="1"/>
    <col min="4878" max="4879" width="4.28515625" customWidth="1"/>
    <col min="4881" max="4881" width="14.7109375" customWidth="1"/>
    <col min="4882" max="4882" width="12.7109375" bestFit="1" customWidth="1"/>
    <col min="4883" max="4885" width="11.7109375" bestFit="1" customWidth="1"/>
    <col min="4886" max="4886" width="16" customWidth="1"/>
    <col min="4887" max="4887" width="11.7109375" bestFit="1" customWidth="1"/>
    <col min="4888" max="4888" width="15.140625" customWidth="1"/>
    <col min="4889" max="4889" width="16" customWidth="1"/>
    <col min="4890" max="4892" width="14.85546875" customWidth="1"/>
    <col min="4893" max="4893" width="11.7109375" bestFit="1" customWidth="1"/>
    <col min="4894" max="4901" width="13.7109375" customWidth="1"/>
    <col min="5121" max="5125" width="9.28515625" customWidth="1"/>
    <col min="5126" max="5129" width="3.140625" customWidth="1"/>
    <col min="5134" max="5135" width="4.28515625" customWidth="1"/>
    <col min="5137" max="5137" width="14.7109375" customWidth="1"/>
    <col min="5138" max="5138" width="12.7109375" bestFit="1" customWidth="1"/>
    <col min="5139" max="5141" width="11.7109375" bestFit="1" customWidth="1"/>
    <col min="5142" max="5142" width="16" customWidth="1"/>
    <col min="5143" max="5143" width="11.7109375" bestFit="1" customWidth="1"/>
    <col min="5144" max="5144" width="15.140625" customWidth="1"/>
    <col min="5145" max="5145" width="16" customWidth="1"/>
    <col min="5146" max="5148" width="14.85546875" customWidth="1"/>
    <col min="5149" max="5149" width="11.7109375" bestFit="1" customWidth="1"/>
    <col min="5150" max="5157" width="13.7109375" customWidth="1"/>
    <col min="5377" max="5381" width="9.28515625" customWidth="1"/>
    <col min="5382" max="5385" width="3.140625" customWidth="1"/>
    <col min="5390" max="5391" width="4.28515625" customWidth="1"/>
    <col min="5393" max="5393" width="14.7109375" customWidth="1"/>
    <col min="5394" max="5394" width="12.7109375" bestFit="1" customWidth="1"/>
    <col min="5395" max="5397" width="11.7109375" bestFit="1" customWidth="1"/>
    <col min="5398" max="5398" width="16" customWidth="1"/>
    <col min="5399" max="5399" width="11.7109375" bestFit="1" customWidth="1"/>
    <col min="5400" max="5400" width="15.140625" customWidth="1"/>
    <col min="5401" max="5401" width="16" customWidth="1"/>
    <col min="5402" max="5404" width="14.85546875" customWidth="1"/>
    <col min="5405" max="5405" width="11.7109375" bestFit="1" customWidth="1"/>
    <col min="5406" max="5413" width="13.7109375" customWidth="1"/>
    <col min="5633" max="5637" width="9.28515625" customWidth="1"/>
    <col min="5638" max="5641" width="3.140625" customWidth="1"/>
    <col min="5646" max="5647" width="4.28515625" customWidth="1"/>
    <col min="5649" max="5649" width="14.7109375" customWidth="1"/>
    <col min="5650" max="5650" width="12.7109375" bestFit="1" customWidth="1"/>
    <col min="5651" max="5653" width="11.7109375" bestFit="1" customWidth="1"/>
    <col min="5654" max="5654" width="16" customWidth="1"/>
    <col min="5655" max="5655" width="11.7109375" bestFit="1" customWidth="1"/>
    <col min="5656" max="5656" width="15.140625" customWidth="1"/>
    <col min="5657" max="5657" width="16" customWidth="1"/>
    <col min="5658" max="5660" width="14.85546875" customWidth="1"/>
    <col min="5661" max="5661" width="11.7109375" bestFit="1" customWidth="1"/>
    <col min="5662" max="5669" width="13.7109375" customWidth="1"/>
    <col min="5889" max="5893" width="9.28515625" customWidth="1"/>
    <col min="5894" max="5897" width="3.140625" customWidth="1"/>
    <col min="5902" max="5903" width="4.28515625" customWidth="1"/>
    <col min="5905" max="5905" width="14.7109375" customWidth="1"/>
    <col min="5906" max="5906" width="12.7109375" bestFit="1" customWidth="1"/>
    <col min="5907" max="5909" width="11.7109375" bestFit="1" customWidth="1"/>
    <col min="5910" max="5910" width="16" customWidth="1"/>
    <col min="5911" max="5911" width="11.7109375" bestFit="1" customWidth="1"/>
    <col min="5912" max="5912" width="15.140625" customWidth="1"/>
    <col min="5913" max="5913" width="16" customWidth="1"/>
    <col min="5914" max="5916" width="14.85546875" customWidth="1"/>
    <col min="5917" max="5917" width="11.7109375" bestFit="1" customWidth="1"/>
    <col min="5918" max="5925" width="13.7109375" customWidth="1"/>
    <col min="6145" max="6149" width="9.28515625" customWidth="1"/>
    <col min="6150" max="6153" width="3.140625" customWidth="1"/>
    <col min="6158" max="6159" width="4.28515625" customWidth="1"/>
    <col min="6161" max="6161" width="14.7109375" customWidth="1"/>
    <col min="6162" max="6162" width="12.7109375" bestFit="1" customWidth="1"/>
    <col min="6163" max="6165" width="11.7109375" bestFit="1" customWidth="1"/>
    <col min="6166" max="6166" width="16" customWidth="1"/>
    <col min="6167" max="6167" width="11.7109375" bestFit="1" customWidth="1"/>
    <col min="6168" max="6168" width="15.140625" customWidth="1"/>
    <col min="6169" max="6169" width="16" customWidth="1"/>
    <col min="6170" max="6172" width="14.85546875" customWidth="1"/>
    <col min="6173" max="6173" width="11.7109375" bestFit="1" customWidth="1"/>
    <col min="6174" max="6181" width="13.7109375" customWidth="1"/>
    <col min="6401" max="6405" width="9.28515625" customWidth="1"/>
    <col min="6406" max="6409" width="3.140625" customWidth="1"/>
    <col min="6414" max="6415" width="4.28515625" customWidth="1"/>
    <col min="6417" max="6417" width="14.7109375" customWidth="1"/>
    <col min="6418" max="6418" width="12.7109375" bestFit="1" customWidth="1"/>
    <col min="6419" max="6421" width="11.7109375" bestFit="1" customWidth="1"/>
    <col min="6422" max="6422" width="16" customWidth="1"/>
    <col min="6423" max="6423" width="11.7109375" bestFit="1" customWidth="1"/>
    <col min="6424" max="6424" width="15.140625" customWidth="1"/>
    <col min="6425" max="6425" width="16" customWidth="1"/>
    <col min="6426" max="6428" width="14.85546875" customWidth="1"/>
    <col min="6429" max="6429" width="11.7109375" bestFit="1" customWidth="1"/>
    <col min="6430" max="6437" width="13.7109375" customWidth="1"/>
    <col min="6657" max="6661" width="9.28515625" customWidth="1"/>
    <col min="6662" max="6665" width="3.140625" customWidth="1"/>
    <col min="6670" max="6671" width="4.28515625" customWidth="1"/>
    <col min="6673" max="6673" width="14.7109375" customWidth="1"/>
    <col min="6674" max="6674" width="12.7109375" bestFit="1" customWidth="1"/>
    <col min="6675" max="6677" width="11.7109375" bestFit="1" customWidth="1"/>
    <col min="6678" max="6678" width="16" customWidth="1"/>
    <col min="6679" max="6679" width="11.7109375" bestFit="1" customWidth="1"/>
    <col min="6680" max="6680" width="15.140625" customWidth="1"/>
    <col min="6681" max="6681" width="16" customWidth="1"/>
    <col min="6682" max="6684" width="14.85546875" customWidth="1"/>
    <col min="6685" max="6685" width="11.7109375" bestFit="1" customWidth="1"/>
    <col min="6686" max="6693" width="13.7109375" customWidth="1"/>
    <col min="6913" max="6917" width="9.28515625" customWidth="1"/>
    <col min="6918" max="6921" width="3.140625" customWidth="1"/>
    <col min="6926" max="6927" width="4.28515625" customWidth="1"/>
    <col min="6929" max="6929" width="14.7109375" customWidth="1"/>
    <col min="6930" max="6930" width="12.7109375" bestFit="1" customWidth="1"/>
    <col min="6931" max="6933" width="11.7109375" bestFit="1" customWidth="1"/>
    <col min="6934" max="6934" width="16" customWidth="1"/>
    <col min="6935" max="6935" width="11.7109375" bestFit="1" customWidth="1"/>
    <col min="6936" max="6936" width="15.140625" customWidth="1"/>
    <col min="6937" max="6937" width="16" customWidth="1"/>
    <col min="6938" max="6940" width="14.85546875" customWidth="1"/>
    <col min="6941" max="6941" width="11.7109375" bestFit="1" customWidth="1"/>
    <col min="6942" max="6949" width="13.7109375" customWidth="1"/>
    <col min="7169" max="7173" width="9.28515625" customWidth="1"/>
    <col min="7174" max="7177" width="3.140625" customWidth="1"/>
    <col min="7182" max="7183" width="4.28515625" customWidth="1"/>
    <col min="7185" max="7185" width="14.7109375" customWidth="1"/>
    <col min="7186" max="7186" width="12.7109375" bestFit="1" customWidth="1"/>
    <col min="7187" max="7189" width="11.7109375" bestFit="1" customWidth="1"/>
    <col min="7190" max="7190" width="16" customWidth="1"/>
    <col min="7191" max="7191" width="11.7109375" bestFit="1" customWidth="1"/>
    <col min="7192" max="7192" width="15.140625" customWidth="1"/>
    <col min="7193" max="7193" width="16" customWidth="1"/>
    <col min="7194" max="7196" width="14.85546875" customWidth="1"/>
    <col min="7197" max="7197" width="11.7109375" bestFit="1" customWidth="1"/>
    <col min="7198" max="7205" width="13.7109375" customWidth="1"/>
    <col min="7425" max="7429" width="9.28515625" customWidth="1"/>
    <col min="7430" max="7433" width="3.140625" customWidth="1"/>
    <col min="7438" max="7439" width="4.28515625" customWidth="1"/>
    <col min="7441" max="7441" width="14.7109375" customWidth="1"/>
    <col min="7442" max="7442" width="12.7109375" bestFit="1" customWidth="1"/>
    <col min="7443" max="7445" width="11.7109375" bestFit="1" customWidth="1"/>
    <col min="7446" max="7446" width="16" customWidth="1"/>
    <col min="7447" max="7447" width="11.7109375" bestFit="1" customWidth="1"/>
    <col min="7448" max="7448" width="15.140625" customWidth="1"/>
    <col min="7449" max="7449" width="16" customWidth="1"/>
    <col min="7450" max="7452" width="14.85546875" customWidth="1"/>
    <col min="7453" max="7453" width="11.7109375" bestFit="1" customWidth="1"/>
    <col min="7454" max="7461" width="13.7109375" customWidth="1"/>
    <col min="7681" max="7685" width="9.28515625" customWidth="1"/>
    <col min="7686" max="7689" width="3.140625" customWidth="1"/>
    <col min="7694" max="7695" width="4.28515625" customWidth="1"/>
    <col min="7697" max="7697" width="14.7109375" customWidth="1"/>
    <col min="7698" max="7698" width="12.7109375" bestFit="1" customWidth="1"/>
    <col min="7699" max="7701" width="11.7109375" bestFit="1" customWidth="1"/>
    <col min="7702" max="7702" width="16" customWidth="1"/>
    <col min="7703" max="7703" width="11.7109375" bestFit="1" customWidth="1"/>
    <col min="7704" max="7704" width="15.140625" customWidth="1"/>
    <col min="7705" max="7705" width="16" customWidth="1"/>
    <col min="7706" max="7708" width="14.85546875" customWidth="1"/>
    <col min="7709" max="7709" width="11.7109375" bestFit="1" customWidth="1"/>
    <col min="7710" max="7717" width="13.7109375" customWidth="1"/>
    <col min="7937" max="7941" width="9.28515625" customWidth="1"/>
    <col min="7942" max="7945" width="3.140625" customWidth="1"/>
    <col min="7950" max="7951" width="4.28515625" customWidth="1"/>
    <col min="7953" max="7953" width="14.7109375" customWidth="1"/>
    <col min="7954" max="7954" width="12.7109375" bestFit="1" customWidth="1"/>
    <col min="7955" max="7957" width="11.7109375" bestFit="1" customWidth="1"/>
    <col min="7958" max="7958" width="16" customWidth="1"/>
    <col min="7959" max="7959" width="11.7109375" bestFit="1" customWidth="1"/>
    <col min="7960" max="7960" width="15.140625" customWidth="1"/>
    <col min="7961" max="7961" width="16" customWidth="1"/>
    <col min="7962" max="7964" width="14.85546875" customWidth="1"/>
    <col min="7965" max="7965" width="11.7109375" bestFit="1" customWidth="1"/>
    <col min="7966" max="7973" width="13.7109375" customWidth="1"/>
    <col min="8193" max="8197" width="9.28515625" customWidth="1"/>
    <col min="8198" max="8201" width="3.140625" customWidth="1"/>
    <col min="8206" max="8207" width="4.28515625" customWidth="1"/>
    <col min="8209" max="8209" width="14.7109375" customWidth="1"/>
    <col min="8210" max="8210" width="12.7109375" bestFit="1" customWidth="1"/>
    <col min="8211" max="8213" width="11.7109375" bestFit="1" customWidth="1"/>
    <col min="8214" max="8214" width="16" customWidth="1"/>
    <col min="8215" max="8215" width="11.7109375" bestFit="1" customWidth="1"/>
    <col min="8216" max="8216" width="15.140625" customWidth="1"/>
    <col min="8217" max="8217" width="16" customWidth="1"/>
    <col min="8218" max="8220" width="14.85546875" customWidth="1"/>
    <col min="8221" max="8221" width="11.7109375" bestFit="1" customWidth="1"/>
    <col min="8222" max="8229" width="13.7109375" customWidth="1"/>
    <col min="8449" max="8453" width="9.28515625" customWidth="1"/>
    <col min="8454" max="8457" width="3.140625" customWidth="1"/>
    <col min="8462" max="8463" width="4.28515625" customWidth="1"/>
    <col min="8465" max="8465" width="14.7109375" customWidth="1"/>
    <col min="8466" max="8466" width="12.7109375" bestFit="1" customWidth="1"/>
    <col min="8467" max="8469" width="11.7109375" bestFit="1" customWidth="1"/>
    <col min="8470" max="8470" width="16" customWidth="1"/>
    <col min="8471" max="8471" width="11.7109375" bestFit="1" customWidth="1"/>
    <col min="8472" max="8472" width="15.140625" customWidth="1"/>
    <col min="8473" max="8473" width="16" customWidth="1"/>
    <col min="8474" max="8476" width="14.85546875" customWidth="1"/>
    <col min="8477" max="8477" width="11.7109375" bestFit="1" customWidth="1"/>
    <col min="8478" max="8485" width="13.7109375" customWidth="1"/>
    <col min="8705" max="8709" width="9.28515625" customWidth="1"/>
    <col min="8710" max="8713" width="3.140625" customWidth="1"/>
    <col min="8718" max="8719" width="4.28515625" customWidth="1"/>
    <col min="8721" max="8721" width="14.7109375" customWidth="1"/>
    <col min="8722" max="8722" width="12.7109375" bestFit="1" customWidth="1"/>
    <col min="8723" max="8725" width="11.7109375" bestFit="1" customWidth="1"/>
    <col min="8726" max="8726" width="16" customWidth="1"/>
    <col min="8727" max="8727" width="11.7109375" bestFit="1" customWidth="1"/>
    <col min="8728" max="8728" width="15.140625" customWidth="1"/>
    <col min="8729" max="8729" width="16" customWidth="1"/>
    <col min="8730" max="8732" width="14.85546875" customWidth="1"/>
    <col min="8733" max="8733" width="11.7109375" bestFit="1" customWidth="1"/>
    <col min="8734" max="8741" width="13.7109375" customWidth="1"/>
    <col min="8961" max="8965" width="9.28515625" customWidth="1"/>
    <col min="8966" max="8969" width="3.140625" customWidth="1"/>
    <col min="8974" max="8975" width="4.28515625" customWidth="1"/>
    <col min="8977" max="8977" width="14.7109375" customWidth="1"/>
    <col min="8978" max="8978" width="12.7109375" bestFit="1" customWidth="1"/>
    <col min="8979" max="8981" width="11.7109375" bestFit="1" customWidth="1"/>
    <col min="8982" max="8982" width="16" customWidth="1"/>
    <col min="8983" max="8983" width="11.7109375" bestFit="1" customWidth="1"/>
    <col min="8984" max="8984" width="15.140625" customWidth="1"/>
    <col min="8985" max="8985" width="16" customWidth="1"/>
    <col min="8986" max="8988" width="14.85546875" customWidth="1"/>
    <col min="8989" max="8989" width="11.7109375" bestFit="1" customWidth="1"/>
    <col min="8990" max="8997" width="13.7109375" customWidth="1"/>
    <col min="9217" max="9221" width="9.28515625" customWidth="1"/>
    <col min="9222" max="9225" width="3.140625" customWidth="1"/>
    <col min="9230" max="9231" width="4.28515625" customWidth="1"/>
    <col min="9233" max="9233" width="14.7109375" customWidth="1"/>
    <col min="9234" max="9234" width="12.7109375" bestFit="1" customWidth="1"/>
    <col min="9235" max="9237" width="11.7109375" bestFit="1" customWidth="1"/>
    <col min="9238" max="9238" width="16" customWidth="1"/>
    <col min="9239" max="9239" width="11.7109375" bestFit="1" customWidth="1"/>
    <col min="9240" max="9240" width="15.140625" customWidth="1"/>
    <col min="9241" max="9241" width="16" customWidth="1"/>
    <col min="9242" max="9244" width="14.85546875" customWidth="1"/>
    <col min="9245" max="9245" width="11.7109375" bestFit="1" customWidth="1"/>
    <col min="9246" max="9253" width="13.7109375" customWidth="1"/>
    <col min="9473" max="9477" width="9.28515625" customWidth="1"/>
    <col min="9478" max="9481" width="3.140625" customWidth="1"/>
    <col min="9486" max="9487" width="4.28515625" customWidth="1"/>
    <col min="9489" max="9489" width="14.7109375" customWidth="1"/>
    <col min="9490" max="9490" width="12.7109375" bestFit="1" customWidth="1"/>
    <col min="9491" max="9493" width="11.7109375" bestFit="1" customWidth="1"/>
    <col min="9494" max="9494" width="16" customWidth="1"/>
    <col min="9495" max="9495" width="11.7109375" bestFit="1" customWidth="1"/>
    <col min="9496" max="9496" width="15.140625" customWidth="1"/>
    <col min="9497" max="9497" width="16" customWidth="1"/>
    <col min="9498" max="9500" width="14.85546875" customWidth="1"/>
    <col min="9501" max="9501" width="11.7109375" bestFit="1" customWidth="1"/>
    <col min="9502" max="9509" width="13.7109375" customWidth="1"/>
    <col min="9729" max="9733" width="9.28515625" customWidth="1"/>
    <col min="9734" max="9737" width="3.140625" customWidth="1"/>
    <col min="9742" max="9743" width="4.28515625" customWidth="1"/>
    <col min="9745" max="9745" width="14.7109375" customWidth="1"/>
    <col min="9746" max="9746" width="12.7109375" bestFit="1" customWidth="1"/>
    <col min="9747" max="9749" width="11.7109375" bestFit="1" customWidth="1"/>
    <col min="9750" max="9750" width="16" customWidth="1"/>
    <col min="9751" max="9751" width="11.7109375" bestFit="1" customWidth="1"/>
    <col min="9752" max="9752" width="15.140625" customWidth="1"/>
    <col min="9753" max="9753" width="16" customWidth="1"/>
    <col min="9754" max="9756" width="14.85546875" customWidth="1"/>
    <col min="9757" max="9757" width="11.7109375" bestFit="1" customWidth="1"/>
    <col min="9758" max="9765" width="13.7109375" customWidth="1"/>
    <col min="9985" max="9989" width="9.28515625" customWidth="1"/>
    <col min="9990" max="9993" width="3.140625" customWidth="1"/>
    <col min="9998" max="9999" width="4.28515625" customWidth="1"/>
    <col min="10001" max="10001" width="14.7109375" customWidth="1"/>
    <col min="10002" max="10002" width="12.7109375" bestFit="1" customWidth="1"/>
    <col min="10003" max="10005" width="11.7109375" bestFit="1" customWidth="1"/>
    <col min="10006" max="10006" width="16" customWidth="1"/>
    <col min="10007" max="10007" width="11.7109375" bestFit="1" customWidth="1"/>
    <col min="10008" max="10008" width="15.140625" customWidth="1"/>
    <col min="10009" max="10009" width="16" customWidth="1"/>
    <col min="10010" max="10012" width="14.85546875" customWidth="1"/>
    <col min="10013" max="10013" width="11.7109375" bestFit="1" customWidth="1"/>
    <col min="10014" max="10021" width="13.7109375" customWidth="1"/>
    <col min="10241" max="10245" width="9.28515625" customWidth="1"/>
    <col min="10246" max="10249" width="3.140625" customWidth="1"/>
    <col min="10254" max="10255" width="4.28515625" customWidth="1"/>
    <col min="10257" max="10257" width="14.7109375" customWidth="1"/>
    <col min="10258" max="10258" width="12.7109375" bestFit="1" customWidth="1"/>
    <col min="10259" max="10261" width="11.7109375" bestFit="1" customWidth="1"/>
    <col min="10262" max="10262" width="16" customWidth="1"/>
    <col min="10263" max="10263" width="11.7109375" bestFit="1" customWidth="1"/>
    <col min="10264" max="10264" width="15.140625" customWidth="1"/>
    <col min="10265" max="10265" width="16" customWidth="1"/>
    <col min="10266" max="10268" width="14.85546875" customWidth="1"/>
    <col min="10269" max="10269" width="11.7109375" bestFit="1" customWidth="1"/>
    <col min="10270" max="10277" width="13.7109375" customWidth="1"/>
    <col min="10497" max="10501" width="9.28515625" customWidth="1"/>
    <col min="10502" max="10505" width="3.140625" customWidth="1"/>
    <col min="10510" max="10511" width="4.28515625" customWidth="1"/>
    <col min="10513" max="10513" width="14.7109375" customWidth="1"/>
    <col min="10514" max="10514" width="12.7109375" bestFit="1" customWidth="1"/>
    <col min="10515" max="10517" width="11.7109375" bestFit="1" customWidth="1"/>
    <col min="10518" max="10518" width="16" customWidth="1"/>
    <col min="10519" max="10519" width="11.7109375" bestFit="1" customWidth="1"/>
    <col min="10520" max="10520" width="15.140625" customWidth="1"/>
    <col min="10521" max="10521" width="16" customWidth="1"/>
    <col min="10522" max="10524" width="14.85546875" customWidth="1"/>
    <col min="10525" max="10525" width="11.7109375" bestFit="1" customWidth="1"/>
    <col min="10526" max="10533" width="13.7109375" customWidth="1"/>
    <col min="10753" max="10757" width="9.28515625" customWidth="1"/>
    <col min="10758" max="10761" width="3.140625" customWidth="1"/>
    <col min="10766" max="10767" width="4.28515625" customWidth="1"/>
    <col min="10769" max="10769" width="14.7109375" customWidth="1"/>
    <col min="10770" max="10770" width="12.7109375" bestFit="1" customWidth="1"/>
    <col min="10771" max="10773" width="11.7109375" bestFit="1" customWidth="1"/>
    <col min="10774" max="10774" width="16" customWidth="1"/>
    <col min="10775" max="10775" width="11.7109375" bestFit="1" customWidth="1"/>
    <col min="10776" max="10776" width="15.140625" customWidth="1"/>
    <col min="10777" max="10777" width="16" customWidth="1"/>
    <col min="10778" max="10780" width="14.85546875" customWidth="1"/>
    <col min="10781" max="10781" width="11.7109375" bestFit="1" customWidth="1"/>
    <col min="10782" max="10789" width="13.7109375" customWidth="1"/>
    <col min="11009" max="11013" width="9.28515625" customWidth="1"/>
    <col min="11014" max="11017" width="3.140625" customWidth="1"/>
    <col min="11022" max="11023" width="4.28515625" customWidth="1"/>
    <col min="11025" max="11025" width="14.7109375" customWidth="1"/>
    <col min="11026" max="11026" width="12.7109375" bestFit="1" customWidth="1"/>
    <col min="11027" max="11029" width="11.7109375" bestFit="1" customWidth="1"/>
    <col min="11030" max="11030" width="16" customWidth="1"/>
    <col min="11031" max="11031" width="11.7109375" bestFit="1" customWidth="1"/>
    <col min="11032" max="11032" width="15.140625" customWidth="1"/>
    <col min="11033" max="11033" width="16" customWidth="1"/>
    <col min="11034" max="11036" width="14.85546875" customWidth="1"/>
    <col min="11037" max="11037" width="11.7109375" bestFit="1" customWidth="1"/>
    <col min="11038" max="11045" width="13.7109375" customWidth="1"/>
    <col min="11265" max="11269" width="9.28515625" customWidth="1"/>
    <col min="11270" max="11273" width="3.140625" customWidth="1"/>
    <col min="11278" max="11279" width="4.28515625" customWidth="1"/>
    <col min="11281" max="11281" width="14.7109375" customWidth="1"/>
    <col min="11282" max="11282" width="12.7109375" bestFit="1" customWidth="1"/>
    <col min="11283" max="11285" width="11.7109375" bestFit="1" customWidth="1"/>
    <col min="11286" max="11286" width="16" customWidth="1"/>
    <col min="11287" max="11287" width="11.7109375" bestFit="1" customWidth="1"/>
    <col min="11288" max="11288" width="15.140625" customWidth="1"/>
    <col min="11289" max="11289" width="16" customWidth="1"/>
    <col min="11290" max="11292" width="14.85546875" customWidth="1"/>
    <col min="11293" max="11293" width="11.7109375" bestFit="1" customWidth="1"/>
    <col min="11294" max="11301" width="13.7109375" customWidth="1"/>
    <col min="11521" max="11525" width="9.28515625" customWidth="1"/>
    <col min="11526" max="11529" width="3.140625" customWidth="1"/>
    <col min="11534" max="11535" width="4.28515625" customWidth="1"/>
    <col min="11537" max="11537" width="14.7109375" customWidth="1"/>
    <col min="11538" max="11538" width="12.7109375" bestFit="1" customWidth="1"/>
    <col min="11539" max="11541" width="11.7109375" bestFit="1" customWidth="1"/>
    <col min="11542" max="11542" width="16" customWidth="1"/>
    <col min="11543" max="11543" width="11.7109375" bestFit="1" customWidth="1"/>
    <col min="11544" max="11544" width="15.140625" customWidth="1"/>
    <col min="11545" max="11545" width="16" customWidth="1"/>
    <col min="11546" max="11548" width="14.85546875" customWidth="1"/>
    <col min="11549" max="11549" width="11.7109375" bestFit="1" customWidth="1"/>
    <col min="11550" max="11557" width="13.7109375" customWidth="1"/>
    <col min="11777" max="11781" width="9.28515625" customWidth="1"/>
    <col min="11782" max="11785" width="3.140625" customWidth="1"/>
    <col min="11790" max="11791" width="4.28515625" customWidth="1"/>
    <col min="11793" max="11793" width="14.7109375" customWidth="1"/>
    <col min="11794" max="11794" width="12.7109375" bestFit="1" customWidth="1"/>
    <col min="11795" max="11797" width="11.7109375" bestFit="1" customWidth="1"/>
    <col min="11798" max="11798" width="16" customWidth="1"/>
    <col min="11799" max="11799" width="11.7109375" bestFit="1" customWidth="1"/>
    <col min="11800" max="11800" width="15.140625" customWidth="1"/>
    <col min="11801" max="11801" width="16" customWidth="1"/>
    <col min="11802" max="11804" width="14.85546875" customWidth="1"/>
    <col min="11805" max="11805" width="11.7109375" bestFit="1" customWidth="1"/>
    <col min="11806" max="11813" width="13.7109375" customWidth="1"/>
    <col min="12033" max="12037" width="9.28515625" customWidth="1"/>
    <col min="12038" max="12041" width="3.140625" customWidth="1"/>
    <col min="12046" max="12047" width="4.28515625" customWidth="1"/>
    <col min="12049" max="12049" width="14.7109375" customWidth="1"/>
    <col min="12050" max="12050" width="12.7109375" bestFit="1" customWidth="1"/>
    <col min="12051" max="12053" width="11.7109375" bestFit="1" customWidth="1"/>
    <col min="12054" max="12054" width="16" customWidth="1"/>
    <col min="12055" max="12055" width="11.7109375" bestFit="1" customWidth="1"/>
    <col min="12056" max="12056" width="15.140625" customWidth="1"/>
    <col min="12057" max="12057" width="16" customWidth="1"/>
    <col min="12058" max="12060" width="14.85546875" customWidth="1"/>
    <col min="12061" max="12061" width="11.7109375" bestFit="1" customWidth="1"/>
    <col min="12062" max="12069" width="13.7109375" customWidth="1"/>
    <col min="12289" max="12293" width="9.28515625" customWidth="1"/>
    <col min="12294" max="12297" width="3.140625" customWidth="1"/>
    <col min="12302" max="12303" width="4.28515625" customWidth="1"/>
    <col min="12305" max="12305" width="14.7109375" customWidth="1"/>
    <col min="12306" max="12306" width="12.7109375" bestFit="1" customWidth="1"/>
    <col min="12307" max="12309" width="11.7109375" bestFit="1" customWidth="1"/>
    <col min="12310" max="12310" width="16" customWidth="1"/>
    <col min="12311" max="12311" width="11.7109375" bestFit="1" customWidth="1"/>
    <col min="12312" max="12312" width="15.140625" customWidth="1"/>
    <col min="12313" max="12313" width="16" customWidth="1"/>
    <col min="12314" max="12316" width="14.85546875" customWidth="1"/>
    <col min="12317" max="12317" width="11.7109375" bestFit="1" customWidth="1"/>
    <col min="12318" max="12325" width="13.7109375" customWidth="1"/>
    <col min="12545" max="12549" width="9.28515625" customWidth="1"/>
    <col min="12550" max="12553" width="3.140625" customWidth="1"/>
    <col min="12558" max="12559" width="4.28515625" customWidth="1"/>
    <col min="12561" max="12561" width="14.7109375" customWidth="1"/>
    <col min="12562" max="12562" width="12.7109375" bestFit="1" customWidth="1"/>
    <col min="12563" max="12565" width="11.7109375" bestFit="1" customWidth="1"/>
    <col min="12566" max="12566" width="16" customWidth="1"/>
    <col min="12567" max="12567" width="11.7109375" bestFit="1" customWidth="1"/>
    <col min="12568" max="12568" width="15.140625" customWidth="1"/>
    <col min="12569" max="12569" width="16" customWidth="1"/>
    <col min="12570" max="12572" width="14.85546875" customWidth="1"/>
    <col min="12573" max="12573" width="11.7109375" bestFit="1" customWidth="1"/>
    <col min="12574" max="12581" width="13.7109375" customWidth="1"/>
    <col min="12801" max="12805" width="9.28515625" customWidth="1"/>
    <col min="12806" max="12809" width="3.140625" customWidth="1"/>
    <col min="12814" max="12815" width="4.28515625" customWidth="1"/>
    <col min="12817" max="12817" width="14.7109375" customWidth="1"/>
    <col min="12818" max="12818" width="12.7109375" bestFit="1" customWidth="1"/>
    <col min="12819" max="12821" width="11.7109375" bestFit="1" customWidth="1"/>
    <col min="12822" max="12822" width="16" customWidth="1"/>
    <col min="12823" max="12823" width="11.7109375" bestFit="1" customWidth="1"/>
    <col min="12824" max="12824" width="15.140625" customWidth="1"/>
    <col min="12825" max="12825" width="16" customWidth="1"/>
    <col min="12826" max="12828" width="14.85546875" customWidth="1"/>
    <col min="12829" max="12829" width="11.7109375" bestFit="1" customWidth="1"/>
    <col min="12830" max="12837" width="13.7109375" customWidth="1"/>
    <col min="13057" max="13061" width="9.28515625" customWidth="1"/>
    <col min="13062" max="13065" width="3.140625" customWidth="1"/>
    <col min="13070" max="13071" width="4.28515625" customWidth="1"/>
    <col min="13073" max="13073" width="14.7109375" customWidth="1"/>
    <col min="13074" max="13074" width="12.7109375" bestFit="1" customWidth="1"/>
    <col min="13075" max="13077" width="11.7109375" bestFit="1" customWidth="1"/>
    <col min="13078" max="13078" width="16" customWidth="1"/>
    <col min="13079" max="13079" width="11.7109375" bestFit="1" customWidth="1"/>
    <col min="13080" max="13080" width="15.140625" customWidth="1"/>
    <col min="13081" max="13081" width="16" customWidth="1"/>
    <col min="13082" max="13084" width="14.85546875" customWidth="1"/>
    <col min="13085" max="13085" width="11.7109375" bestFit="1" customWidth="1"/>
    <col min="13086" max="13093" width="13.7109375" customWidth="1"/>
    <col min="13313" max="13317" width="9.28515625" customWidth="1"/>
    <col min="13318" max="13321" width="3.140625" customWidth="1"/>
    <col min="13326" max="13327" width="4.28515625" customWidth="1"/>
    <col min="13329" max="13329" width="14.7109375" customWidth="1"/>
    <col min="13330" max="13330" width="12.7109375" bestFit="1" customWidth="1"/>
    <col min="13331" max="13333" width="11.7109375" bestFit="1" customWidth="1"/>
    <col min="13334" max="13334" width="16" customWidth="1"/>
    <col min="13335" max="13335" width="11.7109375" bestFit="1" customWidth="1"/>
    <col min="13336" max="13336" width="15.140625" customWidth="1"/>
    <col min="13337" max="13337" width="16" customWidth="1"/>
    <col min="13338" max="13340" width="14.85546875" customWidth="1"/>
    <col min="13341" max="13341" width="11.7109375" bestFit="1" customWidth="1"/>
    <col min="13342" max="13349" width="13.7109375" customWidth="1"/>
    <col min="13569" max="13573" width="9.28515625" customWidth="1"/>
    <col min="13574" max="13577" width="3.140625" customWidth="1"/>
    <col min="13582" max="13583" width="4.28515625" customWidth="1"/>
    <col min="13585" max="13585" width="14.7109375" customWidth="1"/>
    <col min="13586" max="13586" width="12.7109375" bestFit="1" customWidth="1"/>
    <col min="13587" max="13589" width="11.7109375" bestFit="1" customWidth="1"/>
    <col min="13590" max="13590" width="16" customWidth="1"/>
    <col min="13591" max="13591" width="11.7109375" bestFit="1" customWidth="1"/>
    <col min="13592" max="13592" width="15.140625" customWidth="1"/>
    <col min="13593" max="13593" width="16" customWidth="1"/>
    <col min="13594" max="13596" width="14.85546875" customWidth="1"/>
    <col min="13597" max="13597" width="11.7109375" bestFit="1" customWidth="1"/>
    <col min="13598" max="13605" width="13.7109375" customWidth="1"/>
    <col min="13825" max="13829" width="9.28515625" customWidth="1"/>
    <col min="13830" max="13833" width="3.140625" customWidth="1"/>
    <col min="13838" max="13839" width="4.28515625" customWidth="1"/>
    <col min="13841" max="13841" width="14.7109375" customWidth="1"/>
    <col min="13842" max="13842" width="12.7109375" bestFit="1" customWidth="1"/>
    <col min="13843" max="13845" width="11.7109375" bestFit="1" customWidth="1"/>
    <col min="13846" max="13846" width="16" customWidth="1"/>
    <col min="13847" max="13847" width="11.7109375" bestFit="1" customWidth="1"/>
    <col min="13848" max="13848" width="15.140625" customWidth="1"/>
    <col min="13849" max="13849" width="16" customWidth="1"/>
    <col min="13850" max="13852" width="14.85546875" customWidth="1"/>
    <col min="13853" max="13853" width="11.7109375" bestFit="1" customWidth="1"/>
    <col min="13854" max="13861" width="13.7109375" customWidth="1"/>
    <col min="14081" max="14085" width="9.28515625" customWidth="1"/>
    <col min="14086" max="14089" width="3.140625" customWidth="1"/>
    <col min="14094" max="14095" width="4.28515625" customWidth="1"/>
    <col min="14097" max="14097" width="14.7109375" customWidth="1"/>
    <col min="14098" max="14098" width="12.7109375" bestFit="1" customWidth="1"/>
    <col min="14099" max="14101" width="11.7109375" bestFit="1" customWidth="1"/>
    <col min="14102" max="14102" width="16" customWidth="1"/>
    <col min="14103" max="14103" width="11.7109375" bestFit="1" customWidth="1"/>
    <col min="14104" max="14104" width="15.140625" customWidth="1"/>
    <col min="14105" max="14105" width="16" customWidth="1"/>
    <col min="14106" max="14108" width="14.85546875" customWidth="1"/>
    <col min="14109" max="14109" width="11.7109375" bestFit="1" customWidth="1"/>
    <col min="14110" max="14117" width="13.7109375" customWidth="1"/>
    <col min="14337" max="14341" width="9.28515625" customWidth="1"/>
    <col min="14342" max="14345" width="3.140625" customWidth="1"/>
    <col min="14350" max="14351" width="4.28515625" customWidth="1"/>
    <col min="14353" max="14353" width="14.7109375" customWidth="1"/>
    <col min="14354" max="14354" width="12.7109375" bestFit="1" customWidth="1"/>
    <col min="14355" max="14357" width="11.7109375" bestFit="1" customWidth="1"/>
    <col min="14358" max="14358" width="16" customWidth="1"/>
    <col min="14359" max="14359" width="11.7109375" bestFit="1" customWidth="1"/>
    <col min="14360" max="14360" width="15.140625" customWidth="1"/>
    <col min="14361" max="14361" width="16" customWidth="1"/>
    <col min="14362" max="14364" width="14.85546875" customWidth="1"/>
    <col min="14365" max="14365" width="11.7109375" bestFit="1" customWidth="1"/>
    <col min="14366" max="14373" width="13.7109375" customWidth="1"/>
    <col min="14593" max="14597" width="9.28515625" customWidth="1"/>
    <col min="14598" max="14601" width="3.140625" customWidth="1"/>
    <col min="14606" max="14607" width="4.28515625" customWidth="1"/>
    <col min="14609" max="14609" width="14.7109375" customWidth="1"/>
    <col min="14610" max="14610" width="12.7109375" bestFit="1" customWidth="1"/>
    <col min="14611" max="14613" width="11.7109375" bestFit="1" customWidth="1"/>
    <col min="14614" max="14614" width="16" customWidth="1"/>
    <col min="14615" max="14615" width="11.7109375" bestFit="1" customWidth="1"/>
    <col min="14616" max="14616" width="15.140625" customWidth="1"/>
    <col min="14617" max="14617" width="16" customWidth="1"/>
    <col min="14618" max="14620" width="14.85546875" customWidth="1"/>
    <col min="14621" max="14621" width="11.7109375" bestFit="1" customWidth="1"/>
    <col min="14622" max="14629" width="13.7109375" customWidth="1"/>
    <col min="14849" max="14853" width="9.28515625" customWidth="1"/>
    <col min="14854" max="14857" width="3.140625" customWidth="1"/>
    <col min="14862" max="14863" width="4.28515625" customWidth="1"/>
    <col min="14865" max="14865" width="14.7109375" customWidth="1"/>
    <col min="14866" max="14866" width="12.7109375" bestFit="1" customWidth="1"/>
    <col min="14867" max="14869" width="11.7109375" bestFit="1" customWidth="1"/>
    <col min="14870" max="14870" width="16" customWidth="1"/>
    <col min="14871" max="14871" width="11.7109375" bestFit="1" customWidth="1"/>
    <col min="14872" max="14872" width="15.140625" customWidth="1"/>
    <col min="14873" max="14873" width="16" customWidth="1"/>
    <col min="14874" max="14876" width="14.85546875" customWidth="1"/>
    <col min="14877" max="14877" width="11.7109375" bestFit="1" customWidth="1"/>
    <col min="14878" max="14885" width="13.7109375" customWidth="1"/>
    <col min="15105" max="15109" width="9.28515625" customWidth="1"/>
    <col min="15110" max="15113" width="3.140625" customWidth="1"/>
    <col min="15118" max="15119" width="4.28515625" customWidth="1"/>
    <col min="15121" max="15121" width="14.7109375" customWidth="1"/>
    <col min="15122" max="15122" width="12.7109375" bestFit="1" customWidth="1"/>
    <col min="15123" max="15125" width="11.7109375" bestFit="1" customWidth="1"/>
    <col min="15126" max="15126" width="16" customWidth="1"/>
    <col min="15127" max="15127" width="11.7109375" bestFit="1" customWidth="1"/>
    <col min="15128" max="15128" width="15.140625" customWidth="1"/>
    <col min="15129" max="15129" width="16" customWidth="1"/>
    <col min="15130" max="15132" width="14.85546875" customWidth="1"/>
    <col min="15133" max="15133" width="11.7109375" bestFit="1" customWidth="1"/>
    <col min="15134" max="15141" width="13.7109375" customWidth="1"/>
    <col min="15361" max="15365" width="9.28515625" customWidth="1"/>
    <col min="15366" max="15369" width="3.140625" customWidth="1"/>
    <col min="15374" max="15375" width="4.28515625" customWidth="1"/>
    <col min="15377" max="15377" width="14.7109375" customWidth="1"/>
    <col min="15378" max="15378" width="12.7109375" bestFit="1" customWidth="1"/>
    <col min="15379" max="15381" width="11.7109375" bestFit="1" customWidth="1"/>
    <col min="15382" max="15382" width="16" customWidth="1"/>
    <col min="15383" max="15383" width="11.7109375" bestFit="1" customWidth="1"/>
    <col min="15384" max="15384" width="15.140625" customWidth="1"/>
    <col min="15385" max="15385" width="16" customWidth="1"/>
    <col min="15386" max="15388" width="14.85546875" customWidth="1"/>
    <col min="15389" max="15389" width="11.7109375" bestFit="1" customWidth="1"/>
    <col min="15390" max="15397" width="13.7109375" customWidth="1"/>
    <col min="15617" max="15621" width="9.28515625" customWidth="1"/>
    <col min="15622" max="15625" width="3.140625" customWidth="1"/>
    <col min="15630" max="15631" width="4.28515625" customWidth="1"/>
    <col min="15633" max="15633" width="14.7109375" customWidth="1"/>
    <col min="15634" max="15634" width="12.7109375" bestFit="1" customWidth="1"/>
    <col min="15635" max="15637" width="11.7109375" bestFit="1" customWidth="1"/>
    <col min="15638" max="15638" width="16" customWidth="1"/>
    <col min="15639" max="15639" width="11.7109375" bestFit="1" customWidth="1"/>
    <col min="15640" max="15640" width="15.140625" customWidth="1"/>
    <col min="15641" max="15641" width="16" customWidth="1"/>
    <col min="15642" max="15644" width="14.85546875" customWidth="1"/>
    <col min="15645" max="15645" width="11.7109375" bestFit="1" customWidth="1"/>
    <col min="15646" max="15653" width="13.7109375" customWidth="1"/>
    <col min="15873" max="15877" width="9.28515625" customWidth="1"/>
    <col min="15878" max="15881" width="3.140625" customWidth="1"/>
    <col min="15886" max="15887" width="4.28515625" customWidth="1"/>
    <col min="15889" max="15889" width="14.7109375" customWidth="1"/>
    <col min="15890" max="15890" width="12.7109375" bestFit="1" customWidth="1"/>
    <col min="15891" max="15893" width="11.7109375" bestFit="1" customWidth="1"/>
    <col min="15894" max="15894" width="16" customWidth="1"/>
    <col min="15895" max="15895" width="11.7109375" bestFit="1" customWidth="1"/>
    <col min="15896" max="15896" width="15.140625" customWidth="1"/>
    <col min="15897" max="15897" width="16" customWidth="1"/>
    <col min="15898" max="15900" width="14.85546875" customWidth="1"/>
    <col min="15901" max="15901" width="11.7109375" bestFit="1" customWidth="1"/>
    <col min="15902" max="15909" width="13.7109375" customWidth="1"/>
    <col min="16129" max="16133" width="9.28515625" customWidth="1"/>
    <col min="16134" max="16137" width="3.140625" customWidth="1"/>
    <col min="16142" max="16143" width="4.28515625" customWidth="1"/>
    <col min="16145" max="16145" width="14.7109375" customWidth="1"/>
    <col min="16146" max="16146" width="12.7109375" bestFit="1" customWidth="1"/>
    <col min="16147" max="16149" width="11.7109375" bestFit="1" customWidth="1"/>
    <col min="16150" max="16150" width="16" customWidth="1"/>
    <col min="16151" max="16151" width="11.7109375" bestFit="1" customWidth="1"/>
    <col min="16152" max="16152" width="15.140625" customWidth="1"/>
    <col min="16153" max="16153" width="16" customWidth="1"/>
    <col min="16154" max="16156" width="14.85546875" customWidth="1"/>
    <col min="16157" max="16157" width="11.7109375" bestFit="1" customWidth="1"/>
    <col min="16158" max="16165" width="13.7109375" customWidth="1"/>
  </cols>
  <sheetData>
    <row r="1" spans="1:39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s="9" t="s">
        <v>22</v>
      </c>
      <c r="R1" s="9" t="s">
        <v>671</v>
      </c>
      <c r="S1" s="9" t="s">
        <v>672</v>
      </c>
      <c r="T1" s="9" t="s">
        <v>673</v>
      </c>
      <c r="U1" s="9" t="s">
        <v>674</v>
      </c>
      <c r="V1" s="9" t="s">
        <v>23</v>
      </c>
      <c r="W1" s="9" t="s">
        <v>24</v>
      </c>
      <c r="X1" s="9" t="s">
        <v>25</v>
      </c>
      <c r="Y1" s="9" t="s">
        <v>26</v>
      </c>
      <c r="Z1" s="9" t="s">
        <v>27</v>
      </c>
      <c r="AA1" s="9" t="s">
        <v>28</v>
      </c>
      <c r="AB1" s="9" t="s">
        <v>29</v>
      </c>
      <c r="AC1" s="9" t="s">
        <v>31</v>
      </c>
      <c r="AD1" s="20" t="s">
        <v>788</v>
      </c>
      <c r="AE1" s="20" t="s">
        <v>789</v>
      </c>
      <c r="AF1" s="20" t="s">
        <v>790</v>
      </c>
      <c r="AG1" s="20" t="s">
        <v>791</v>
      </c>
      <c r="AH1" s="20" t="s">
        <v>792</v>
      </c>
      <c r="AI1" s="20" t="s">
        <v>793</v>
      </c>
      <c r="AJ1" s="20" t="s">
        <v>1579</v>
      </c>
      <c r="AK1" s="20" t="s">
        <v>795</v>
      </c>
      <c r="AL1" s="59" t="s">
        <v>1525</v>
      </c>
      <c r="AM1" s="106" t="s">
        <v>1567</v>
      </c>
    </row>
    <row r="2" spans="1:39">
      <c r="A2" t="s">
        <v>796</v>
      </c>
      <c r="B2" s="118" t="s">
        <v>797</v>
      </c>
      <c r="C2" t="s">
        <v>798</v>
      </c>
      <c r="D2" t="s">
        <v>799</v>
      </c>
      <c r="E2" t="s">
        <v>800</v>
      </c>
      <c r="F2" t="s">
        <v>1116</v>
      </c>
      <c r="G2" t="s">
        <v>801</v>
      </c>
      <c r="H2" t="s">
        <v>455</v>
      </c>
      <c r="I2" t="s">
        <v>802</v>
      </c>
      <c r="J2" t="s">
        <v>803</v>
      </c>
      <c r="K2" t="s">
        <v>804</v>
      </c>
      <c r="L2" t="s">
        <v>1117</v>
      </c>
      <c r="M2" t="s">
        <v>804</v>
      </c>
      <c r="N2">
        <v>8498</v>
      </c>
      <c r="O2">
        <v>1</v>
      </c>
      <c r="P2" t="s">
        <v>1118</v>
      </c>
      <c r="Q2" s="9">
        <v>300000000</v>
      </c>
      <c r="R2" s="9">
        <v>14155923</v>
      </c>
      <c r="S2" s="9">
        <v>0</v>
      </c>
      <c r="T2" s="9">
        <v>0</v>
      </c>
      <c r="U2" s="9">
        <v>140000000</v>
      </c>
      <c r="V2" s="9">
        <v>174155923</v>
      </c>
      <c r="W2" s="9">
        <v>139120000</v>
      </c>
      <c r="X2" s="9">
        <v>139120000</v>
      </c>
      <c r="Y2" s="9">
        <v>35035923</v>
      </c>
      <c r="Z2" s="9">
        <v>139120000</v>
      </c>
      <c r="AA2" s="9">
        <v>0</v>
      </c>
      <c r="AB2" s="9">
        <v>35035923</v>
      </c>
      <c r="AC2" s="9">
        <v>139120000</v>
      </c>
      <c r="AD2" s="9">
        <v>22000000</v>
      </c>
      <c r="AE2" s="9">
        <v>-20000000</v>
      </c>
      <c r="AF2" s="9">
        <v>-20000000</v>
      </c>
      <c r="AG2" s="9">
        <v>22000000</v>
      </c>
      <c r="AH2" s="9">
        <v>22000000</v>
      </c>
      <c r="AI2" s="9">
        <f>X2-Z2</f>
        <v>0</v>
      </c>
      <c r="AJ2" s="9">
        <f>Z2-W2</f>
        <v>0</v>
      </c>
      <c r="AK2" s="9">
        <f>W2-AC2</f>
        <v>0</v>
      </c>
      <c r="AL2" s="59" t="s">
        <v>152</v>
      </c>
      <c r="AM2"/>
    </row>
    <row r="3" spans="1:39">
      <c r="A3" t="s">
        <v>796</v>
      </c>
      <c r="B3" s="118" t="s">
        <v>797</v>
      </c>
      <c r="C3" t="s">
        <v>798</v>
      </c>
      <c r="D3" t="s">
        <v>799</v>
      </c>
      <c r="E3" t="s">
        <v>807</v>
      </c>
      <c r="F3" t="s">
        <v>1116</v>
      </c>
      <c r="G3" t="s">
        <v>801</v>
      </c>
      <c r="H3" t="s">
        <v>455</v>
      </c>
      <c r="I3" t="s">
        <v>802</v>
      </c>
      <c r="J3" t="s">
        <v>803</v>
      </c>
      <c r="K3" t="s">
        <v>808</v>
      </c>
      <c r="L3" t="s">
        <v>1117</v>
      </c>
      <c r="M3" t="s">
        <v>808</v>
      </c>
      <c r="N3">
        <v>8499</v>
      </c>
      <c r="O3">
        <v>2</v>
      </c>
      <c r="P3" t="s">
        <v>1119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f t="shared" ref="AI3:AI66" si="0">X3-Z3</f>
        <v>0</v>
      </c>
      <c r="AJ3" s="9">
        <f t="shared" ref="AJ3:AJ66" si="1">Z3-W3</f>
        <v>0</v>
      </c>
      <c r="AK3" s="9">
        <f t="shared" ref="AK3:AK66" si="2">W3-AC3</f>
        <v>0</v>
      </c>
      <c r="AL3" s="59" t="s">
        <v>152</v>
      </c>
      <c r="AM3"/>
    </row>
    <row r="4" spans="1:39">
      <c r="A4" t="s">
        <v>796</v>
      </c>
      <c r="B4" s="118" t="s">
        <v>797</v>
      </c>
      <c r="C4" t="s">
        <v>798</v>
      </c>
      <c r="D4" t="s">
        <v>799</v>
      </c>
      <c r="E4" t="s">
        <v>810</v>
      </c>
      <c r="F4" t="s">
        <v>1116</v>
      </c>
      <c r="G4" t="s">
        <v>801</v>
      </c>
      <c r="H4" t="s">
        <v>455</v>
      </c>
      <c r="I4" t="s">
        <v>802</v>
      </c>
      <c r="J4" t="s">
        <v>803</v>
      </c>
      <c r="K4" t="s">
        <v>811</v>
      </c>
      <c r="L4" t="s">
        <v>1117</v>
      </c>
      <c r="M4" t="s">
        <v>811</v>
      </c>
      <c r="N4">
        <v>8500</v>
      </c>
      <c r="O4">
        <v>3</v>
      </c>
      <c r="P4" t="s">
        <v>1120</v>
      </c>
      <c r="Q4" s="9">
        <v>200000000</v>
      </c>
      <c r="R4" s="9">
        <v>0</v>
      </c>
      <c r="S4" s="9">
        <v>0</v>
      </c>
      <c r="T4" s="9">
        <v>0</v>
      </c>
      <c r="U4" s="9">
        <v>200000000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f t="shared" si="0"/>
        <v>0</v>
      </c>
      <c r="AJ4" s="9">
        <f t="shared" si="1"/>
        <v>0</v>
      </c>
      <c r="AK4" s="9">
        <f t="shared" si="2"/>
        <v>0</v>
      </c>
      <c r="AL4" s="59" t="s">
        <v>152</v>
      </c>
      <c r="AM4"/>
    </row>
    <row r="5" spans="1:39">
      <c r="A5" t="s">
        <v>796</v>
      </c>
      <c r="B5" s="118" t="s">
        <v>797</v>
      </c>
      <c r="C5" t="s">
        <v>798</v>
      </c>
      <c r="D5" t="s">
        <v>799</v>
      </c>
      <c r="E5" t="s">
        <v>813</v>
      </c>
      <c r="F5" t="s">
        <v>1121</v>
      </c>
      <c r="G5" t="s">
        <v>801</v>
      </c>
      <c r="H5" t="s">
        <v>455</v>
      </c>
      <c r="I5" t="s">
        <v>802</v>
      </c>
      <c r="J5" t="s">
        <v>803</v>
      </c>
      <c r="K5" t="s">
        <v>814</v>
      </c>
      <c r="L5" t="s">
        <v>1122</v>
      </c>
      <c r="M5" t="s">
        <v>814</v>
      </c>
      <c r="N5">
        <v>8501</v>
      </c>
      <c r="O5">
        <v>4</v>
      </c>
      <c r="P5" t="s">
        <v>1123</v>
      </c>
      <c r="Q5" s="9">
        <v>0</v>
      </c>
      <c r="R5" s="9">
        <v>499900634</v>
      </c>
      <c r="S5" s="9">
        <v>0</v>
      </c>
      <c r="T5" s="9">
        <v>0</v>
      </c>
      <c r="U5" s="9">
        <v>499900634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f t="shared" si="0"/>
        <v>0</v>
      </c>
      <c r="AJ5" s="9">
        <f t="shared" si="1"/>
        <v>0</v>
      </c>
      <c r="AK5" s="9">
        <f t="shared" si="2"/>
        <v>0</v>
      </c>
      <c r="AL5" s="59" t="s">
        <v>152</v>
      </c>
      <c r="AM5"/>
    </row>
    <row r="6" spans="1:39">
      <c r="A6" t="s">
        <v>796</v>
      </c>
      <c r="B6" s="118" t="s">
        <v>797</v>
      </c>
      <c r="C6" t="s">
        <v>798</v>
      </c>
      <c r="D6" t="s">
        <v>799</v>
      </c>
      <c r="E6" t="s">
        <v>816</v>
      </c>
      <c r="F6" t="s">
        <v>1124</v>
      </c>
      <c r="G6" t="s">
        <v>801</v>
      </c>
      <c r="H6" t="s">
        <v>455</v>
      </c>
      <c r="I6" t="s">
        <v>802</v>
      </c>
      <c r="J6" t="s">
        <v>803</v>
      </c>
      <c r="K6" t="s">
        <v>817</v>
      </c>
      <c r="L6" t="s">
        <v>1125</v>
      </c>
      <c r="M6" t="s">
        <v>1126</v>
      </c>
      <c r="N6">
        <v>8502</v>
      </c>
      <c r="O6">
        <v>5</v>
      </c>
      <c r="P6" t="s">
        <v>1127</v>
      </c>
      <c r="Q6" s="9">
        <v>200000000</v>
      </c>
      <c r="R6" s="9">
        <v>0</v>
      </c>
      <c r="S6" s="9">
        <v>0</v>
      </c>
      <c r="T6" s="9">
        <v>140000000</v>
      </c>
      <c r="U6" s="9">
        <v>0</v>
      </c>
      <c r="V6" s="9">
        <v>340000000</v>
      </c>
      <c r="W6" s="9">
        <v>338800000</v>
      </c>
      <c r="X6" s="9">
        <v>338800000</v>
      </c>
      <c r="Y6" s="9">
        <v>1200000</v>
      </c>
      <c r="Z6" s="9">
        <v>338800000</v>
      </c>
      <c r="AA6" s="9">
        <v>0</v>
      </c>
      <c r="AB6" s="9">
        <v>1200000</v>
      </c>
      <c r="AC6" s="9">
        <v>338800000</v>
      </c>
      <c r="AD6" s="9">
        <v>110720000</v>
      </c>
      <c r="AE6" s="9">
        <v>0</v>
      </c>
      <c r="AF6" s="9">
        <v>0</v>
      </c>
      <c r="AG6" s="9">
        <v>110720000</v>
      </c>
      <c r="AH6" s="9">
        <v>110720000</v>
      </c>
      <c r="AI6" s="9">
        <f t="shared" si="0"/>
        <v>0</v>
      </c>
      <c r="AJ6" s="9">
        <f t="shared" si="1"/>
        <v>0</v>
      </c>
      <c r="AK6" s="9">
        <f t="shared" si="2"/>
        <v>0</v>
      </c>
      <c r="AL6" s="59" t="s">
        <v>152</v>
      </c>
      <c r="AM6"/>
    </row>
    <row r="7" spans="1:39">
      <c r="A7" t="s">
        <v>796</v>
      </c>
      <c r="B7" s="118" t="s">
        <v>797</v>
      </c>
      <c r="C7" t="s">
        <v>798</v>
      </c>
      <c r="D7" t="s">
        <v>799</v>
      </c>
      <c r="E7" t="s">
        <v>819</v>
      </c>
      <c r="F7" t="s">
        <v>1128</v>
      </c>
      <c r="G7" t="s">
        <v>801</v>
      </c>
      <c r="H7" t="s">
        <v>455</v>
      </c>
      <c r="I7" t="s">
        <v>802</v>
      </c>
      <c r="J7" t="s">
        <v>803</v>
      </c>
      <c r="K7" t="s">
        <v>820</v>
      </c>
      <c r="L7" t="s">
        <v>1129</v>
      </c>
      <c r="M7" t="s">
        <v>1130</v>
      </c>
      <c r="N7">
        <v>8503</v>
      </c>
      <c r="O7">
        <v>6</v>
      </c>
      <c r="P7" t="s">
        <v>1131</v>
      </c>
      <c r="Q7" s="9">
        <v>0</v>
      </c>
      <c r="R7" s="9">
        <v>0</v>
      </c>
      <c r="S7" s="9">
        <v>0</v>
      </c>
      <c r="T7" s="9">
        <v>499900634</v>
      </c>
      <c r="U7" s="9">
        <v>0</v>
      </c>
      <c r="V7" s="9">
        <v>499900634</v>
      </c>
      <c r="W7" s="9">
        <v>124974750</v>
      </c>
      <c r="X7" s="9">
        <v>499899000</v>
      </c>
      <c r="Y7" s="9">
        <v>1634</v>
      </c>
      <c r="Z7" s="9">
        <v>499899000</v>
      </c>
      <c r="AA7" s="9">
        <v>374924250</v>
      </c>
      <c r="AB7" s="9">
        <v>374925884</v>
      </c>
      <c r="AC7" s="9">
        <v>124974750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f t="shared" si="0"/>
        <v>0</v>
      </c>
      <c r="AJ7" s="9">
        <f t="shared" si="1"/>
        <v>374924250</v>
      </c>
      <c r="AK7" s="9">
        <f t="shared" si="2"/>
        <v>0</v>
      </c>
      <c r="AL7" s="59" t="s">
        <v>152</v>
      </c>
      <c r="AM7"/>
    </row>
    <row r="8" spans="1:39">
      <c r="A8" t="s">
        <v>796</v>
      </c>
      <c r="B8" s="118" t="s">
        <v>797</v>
      </c>
      <c r="C8" t="s">
        <v>798</v>
      </c>
      <c r="D8" t="s">
        <v>799</v>
      </c>
      <c r="E8" t="s">
        <v>844</v>
      </c>
      <c r="F8" t="s">
        <v>1116</v>
      </c>
      <c r="G8" t="s">
        <v>801</v>
      </c>
      <c r="H8" t="s">
        <v>455</v>
      </c>
      <c r="I8" t="s">
        <v>802</v>
      </c>
      <c r="J8" t="s">
        <v>803</v>
      </c>
      <c r="K8" t="s">
        <v>845</v>
      </c>
      <c r="L8" t="s">
        <v>1117</v>
      </c>
      <c r="M8" t="s">
        <v>845</v>
      </c>
      <c r="N8">
        <v>8504</v>
      </c>
      <c r="O8">
        <v>7</v>
      </c>
      <c r="P8" t="s">
        <v>1132</v>
      </c>
      <c r="Q8" s="9">
        <v>20000000</v>
      </c>
      <c r="R8" s="9">
        <v>0</v>
      </c>
      <c r="S8" s="9">
        <v>0</v>
      </c>
      <c r="T8" s="9">
        <v>0</v>
      </c>
      <c r="U8" s="9">
        <v>0</v>
      </c>
      <c r="V8" s="9">
        <v>20000000</v>
      </c>
      <c r="W8" s="9">
        <v>20000000</v>
      </c>
      <c r="X8" s="9">
        <v>20000000</v>
      </c>
      <c r="Y8" s="9">
        <v>0</v>
      </c>
      <c r="Z8" s="9">
        <v>20000000</v>
      </c>
      <c r="AA8" s="9">
        <v>0</v>
      </c>
      <c r="AB8" s="9">
        <v>0</v>
      </c>
      <c r="AC8" s="9">
        <v>20000000</v>
      </c>
      <c r="AD8" s="9">
        <v>8000000</v>
      </c>
      <c r="AE8" s="9">
        <v>0</v>
      </c>
      <c r="AF8" s="9">
        <v>0</v>
      </c>
      <c r="AG8" s="9">
        <v>8000000</v>
      </c>
      <c r="AH8" s="9">
        <v>8000000</v>
      </c>
      <c r="AI8" s="9">
        <f t="shared" si="0"/>
        <v>0</v>
      </c>
      <c r="AJ8" s="9">
        <f t="shared" si="1"/>
        <v>0</v>
      </c>
      <c r="AK8" s="9">
        <f t="shared" si="2"/>
        <v>0</v>
      </c>
      <c r="AL8" s="59" t="s">
        <v>152</v>
      </c>
      <c r="AM8"/>
    </row>
    <row r="9" spans="1:39">
      <c r="A9" t="s">
        <v>796</v>
      </c>
      <c r="B9" s="118" t="s">
        <v>797</v>
      </c>
      <c r="C9" t="s">
        <v>798</v>
      </c>
      <c r="D9" t="s">
        <v>799</v>
      </c>
      <c r="E9" t="s">
        <v>822</v>
      </c>
      <c r="F9" t="s">
        <v>1116</v>
      </c>
      <c r="G9" t="s">
        <v>801</v>
      </c>
      <c r="H9" t="s">
        <v>455</v>
      </c>
      <c r="I9" t="s">
        <v>802</v>
      </c>
      <c r="J9" t="s">
        <v>803</v>
      </c>
      <c r="K9" t="s">
        <v>823</v>
      </c>
      <c r="L9" t="s">
        <v>1117</v>
      </c>
      <c r="M9" t="s">
        <v>823</v>
      </c>
      <c r="N9">
        <v>8505</v>
      </c>
      <c r="O9">
        <v>8</v>
      </c>
      <c r="P9" t="s">
        <v>1133</v>
      </c>
      <c r="Q9" s="9">
        <v>185000000</v>
      </c>
      <c r="R9" s="9">
        <v>0</v>
      </c>
      <c r="S9" s="9">
        <v>0</v>
      </c>
      <c r="T9" s="9">
        <v>200000000</v>
      </c>
      <c r="U9" s="9">
        <v>0</v>
      </c>
      <c r="V9" s="9">
        <v>385000000</v>
      </c>
      <c r="W9" s="9">
        <v>383773225</v>
      </c>
      <c r="X9" s="9">
        <v>383773225</v>
      </c>
      <c r="Y9" s="9">
        <v>1226775</v>
      </c>
      <c r="Z9" s="9">
        <v>383773225</v>
      </c>
      <c r="AA9" s="9">
        <v>0</v>
      </c>
      <c r="AB9" s="9">
        <v>1226775</v>
      </c>
      <c r="AC9" s="9">
        <v>383773225</v>
      </c>
      <c r="AD9" s="9">
        <v>117770226</v>
      </c>
      <c r="AE9" s="9">
        <v>-548568</v>
      </c>
      <c r="AF9" s="9">
        <v>0</v>
      </c>
      <c r="AG9" s="9">
        <v>117770226</v>
      </c>
      <c r="AH9" s="9">
        <v>117770226</v>
      </c>
      <c r="AI9" s="9">
        <f t="shared" si="0"/>
        <v>0</v>
      </c>
      <c r="AJ9" s="9">
        <f t="shared" si="1"/>
        <v>0</v>
      </c>
      <c r="AK9" s="9">
        <f t="shared" si="2"/>
        <v>0</v>
      </c>
      <c r="AL9" s="59" t="s">
        <v>152</v>
      </c>
      <c r="AM9"/>
    </row>
    <row r="10" spans="1:39">
      <c r="A10" t="s">
        <v>796</v>
      </c>
      <c r="B10" s="118" t="s">
        <v>797</v>
      </c>
      <c r="C10" t="s">
        <v>825</v>
      </c>
      <c r="D10" t="s">
        <v>826</v>
      </c>
      <c r="E10" t="s">
        <v>827</v>
      </c>
      <c r="F10" t="s">
        <v>1134</v>
      </c>
      <c r="G10" t="s">
        <v>801</v>
      </c>
      <c r="H10" t="s">
        <v>455</v>
      </c>
      <c r="I10" t="s">
        <v>828</v>
      </c>
      <c r="J10" t="s">
        <v>829</v>
      </c>
      <c r="K10" t="s">
        <v>830</v>
      </c>
      <c r="L10" t="s">
        <v>1135</v>
      </c>
      <c r="M10" t="s">
        <v>830</v>
      </c>
      <c r="N10">
        <v>8506</v>
      </c>
      <c r="O10">
        <v>9</v>
      </c>
      <c r="P10" t="s">
        <v>1136</v>
      </c>
      <c r="Q10" s="9">
        <v>0</v>
      </c>
      <c r="R10" s="9">
        <v>0</v>
      </c>
      <c r="S10" s="9">
        <v>0</v>
      </c>
      <c r="T10" s="9">
        <v>411566380</v>
      </c>
      <c r="U10" s="9">
        <v>268719075</v>
      </c>
      <c r="V10" s="9">
        <v>142847305</v>
      </c>
      <c r="W10" s="9">
        <v>137127451</v>
      </c>
      <c r="X10" s="9">
        <v>137127451</v>
      </c>
      <c r="Y10" s="9">
        <v>5719854</v>
      </c>
      <c r="Z10" s="9">
        <v>137127451</v>
      </c>
      <c r="AA10" s="9">
        <v>0</v>
      </c>
      <c r="AB10" s="9">
        <v>5719854</v>
      </c>
      <c r="AC10" s="9">
        <v>137127451</v>
      </c>
      <c r="AD10" s="9">
        <v>26365000</v>
      </c>
      <c r="AE10" s="9">
        <v>0</v>
      </c>
      <c r="AF10" s="9">
        <v>0</v>
      </c>
      <c r="AG10" s="9">
        <v>26365000</v>
      </c>
      <c r="AH10" s="9">
        <v>26365000</v>
      </c>
      <c r="AI10" s="9">
        <f t="shared" si="0"/>
        <v>0</v>
      </c>
      <c r="AJ10" s="9">
        <f t="shared" si="1"/>
        <v>0</v>
      </c>
      <c r="AK10" s="9">
        <f t="shared" si="2"/>
        <v>0</v>
      </c>
      <c r="AL10" s="59" t="s">
        <v>152</v>
      </c>
      <c r="AM10"/>
    </row>
    <row r="11" spans="1:39">
      <c r="A11" t="s">
        <v>796</v>
      </c>
      <c r="B11" s="118" t="s">
        <v>797</v>
      </c>
      <c r="C11" t="s">
        <v>825</v>
      </c>
      <c r="D11" t="s">
        <v>826</v>
      </c>
      <c r="E11" t="s">
        <v>832</v>
      </c>
      <c r="F11" t="s">
        <v>1134</v>
      </c>
      <c r="G11" t="s">
        <v>801</v>
      </c>
      <c r="H11" t="s">
        <v>455</v>
      </c>
      <c r="I11" t="s">
        <v>828</v>
      </c>
      <c r="J11" t="s">
        <v>829</v>
      </c>
      <c r="K11" t="s">
        <v>833</v>
      </c>
      <c r="L11" t="s">
        <v>1135</v>
      </c>
      <c r="M11" t="s">
        <v>833</v>
      </c>
      <c r="N11">
        <v>8507</v>
      </c>
      <c r="O11">
        <v>10</v>
      </c>
      <c r="P11" t="s">
        <v>1137</v>
      </c>
      <c r="Q11" s="9">
        <v>120000000</v>
      </c>
      <c r="R11" s="9">
        <v>21663583</v>
      </c>
      <c r="S11" s="9">
        <v>0</v>
      </c>
      <c r="T11" s="9">
        <v>273566380</v>
      </c>
      <c r="U11" s="9">
        <v>0</v>
      </c>
      <c r="V11" s="9">
        <v>415229963</v>
      </c>
      <c r="W11" s="9">
        <v>389908288</v>
      </c>
      <c r="X11" s="9">
        <v>389908288</v>
      </c>
      <c r="Y11" s="9">
        <v>25321675</v>
      </c>
      <c r="Z11" s="9">
        <v>389908288</v>
      </c>
      <c r="AA11" s="9">
        <v>0</v>
      </c>
      <c r="AB11" s="9">
        <v>25321675</v>
      </c>
      <c r="AC11" s="9">
        <v>389908288</v>
      </c>
      <c r="AD11" s="9">
        <v>50595405</v>
      </c>
      <c r="AE11" s="9">
        <v>-3658092</v>
      </c>
      <c r="AF11" s="9">
        <v>-3658092</v>
      </c>
      <c r="AG11" s="9">
        <v>50595405</v>
      </c>
      <c r="AH11" s="9">
        <v>163408288</v>
      </c>
      <c r="AI11" s="9">
        <f t="shared" si="0"/>
        <v>0</v>
      </c>
      <c r="AJ11" s="9">
        <f t="shared" si="1"/>
        <v>0</v>
      </c>
      <c r="AK11" s="9">
        <f t="shared" si="2"/>
        <v>0</v>
      </c>
      <c r="AL11" s="59" t="s">
        <v>152</v>
      </c>
      <c r="AM11"/>
    </row>
    <row r="12" spans="1:39">
      <c r="A12" t="s">
        <v>796</v>
      </c>
      <c r="B12" s="118" t="s">
        <v>797</v>
      </c>
      <c r="C12" t="s">
        <v>825</v>
      </c>
      <c r="D12" t="s">
        <v>826</v>
      </c>
      <c r="E12" t="s">
        <v>835</v>
      </c>
      <c r="F12" t="s">
        <v>1134</v>
      </c>
      <c r="G12" t="s">
        <v>801</v>
      </c>
      <c r="H12" t="s">
        <v>455</v>
      </c>
      <c r="I12" t="s">
        <v>828</v>
      </c>
      <c r="J12" t="s">
        <v>829</v>
      </c>
      <c r="K12" t="s">
        <v>836</v>
      </c>
      <c r="L12" t="s">
        <v>1135</v>
      </c>
      <c r="M12" t="s">
        <v>836</v>
      </c>
      <c r="N12">
        <v>8508</v>
      </c>
      <c r="O12">
        <v>11</v>
      </c>
      <c r="P12" t="s">
        <v>1138</v>
      </c>
      <c r="Q12" s="9">
        <v>495162617</v>
      </c>
      <c r="R12" s="9">
        <v>2080000000</v>
      </c>
      <c r="S12" s="9">
        <v>0</v>
      </c>
      <c r="T12" s="9">
        <v>139152695</v>
      </c>
      <c r="U12" s="9">
        <v>0</v>
      </c>
      <c r="V12" s="9">
        <v>2714315312</v>
      </c>
      <c r="W12" s="9">
        <v>707442999</v>
      </c>
      <c r="X12" s="9">
        <v>707442999</v>
      </c>
      <c r="Y12" s="9">
        <v>2006872313</v>
      </c>
      <c r="Z12" s="9">
        <v>707442999</v>
      </c>
      <c r="AA12" s="9">
        <v>0</v>
      </c>
      <c r="AB12" s="9">
        <v>2006872313</v>
      </c>
      <c r="AC12" s="9">
        <v>707442999</v>
      </c>
      <c r="AD12" s="9">
        <v>176900291</v>
      </c>
      <c r="AE12" s="9">
        <v>-6872313</v>
      </c>
      <c r="AF12" s="9">
        <v>-6852313</v>
      </c>
      <c r="AG12" s="9">
        <v>176900291</v>
      </c>
      <c r="AH12" s="9">
        <v>176900291</v>
      </c>
      <c r="AI12" s="9">
        <f t="shared" si="0"/>
        <v>0</v>
      </c>
      <c r="AJ12" s="9">
        <f t="shared" si="1"/>
        <v>0</v>
      </c>
      <c r="AK12" s="9">
        <f t="shared" si="2"/>
        <v>0</v>
      </c>
      <c r="AL12" s="59" t="s">
        <v>152</v>
      </c>
      <c r="AM12"/>
    </row>
    <row r="13" spans="1:39">
      <c r="A13" t="s">
        <v>796</v>
      </c>
      <c r="B13" s="118" t="s">
        <v>797</v>
      </c>
      <c r="C13" t="s">
        <v>825</v>
      </c>
      <c r="D13" t="s">
        <v>826</v>
      </c>
      <c r="E13" t="s">
        <v>838</v>
      </c>
      <c r="F13" t="s">
        <v>1139</v>
      </c>
      <c r="G13" t="s">
        <v>801</v>
      </c>
      <c r="H13" t="s">
        <v>455</v>
      </c>
      <c r="I13" t="s">
        <v>828</v>
      </c>
      <c r="J13" t="s">
        <v>829</v>
      </c>
      <c r="K13" t="s">
        <v>839</v>
      </c>
      <c r="L13" t="s">
        <v>1140</v>
      </c>
      <c r="M13" t="s">
        <v>839</v>
      </c>
      <c r="N13">
        <v>8509</v>
      </c>
      <c r="O13">
        <v>12</v>
      </c>
      <c r="P13" t="s">
        <v>1141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f t="shared" si="0"/>
        <v>0</v>
      </c>
      <c r="AJ13" s="9">
        <f t="shared" si="1"/>
        <v>0</v>
      </c>
      <c r="AK13" s="9">
        <f t="shared" si="2"/>
        <v>0</v>
      </c>
      <c r="AL13" s="59" t="s">
        <v>152</v>
      </c>
      <c r="AM13"/>
    </row>
    <row r="14" spans="1:39">
      <c r="A14" t="s">
        <v>796</v>
      </c>
      <c r="B14" s="118" t="s">
        <v>991</v>
      </c>
      <c r="C14" t="s">
        <v>825</v>
      </c>
      <c r="D14" t="s">
        <v>826</v>
      </c>
      <c r="E14" t="s">
        <v>832</v>
      </c>
      <c r="F14" t="s">
        <v>1134</v>
      </c>
      <c r="G14" t="s">
        <v>801</v>
      </c>
      <c r="H14" t="s">
        <v>992</v>
      </c>
      <c r="I14" t="s">
        <v>828</v>
      </c>
      <c r="J14" t="s">
        <v>829</v>
      </c>
      <c r="K14" t="s">
        <v>833</v>
      </c>
      <c r="L14" t="s">
        <v>1135</v>
      </c>
      <c r="M14" t="s">
        <v>833</v>
      </c>
      <c r="N14">
        <v>8646</v>
      </c>
      <c r="O14">
        <v>138</v>
      </c>
      <c r="P14" t="s">
        <v>1565</v>
      </c>
      <c r="Q14" s="9">
        <v>0</v>
      </c>
      <c r="R14" s="9">
        <v>0</v>
      </c>
      <c r="S14" s="9">
        <v>0</v>
      </c>
      <c r="T14" s="9">
        <v>9585117</v>
      </c>
      <c r="U14" s="9">
        <v>0</v>
      </c>
      <c r="V14" s="9">
        <v>9585117</v>
      </c>
      <c r="W14" s="9">
        <v>9585117</v>
      </c>
      <c r="X14" s="9">
        <v>9585117</v>
      </c>
      <c r="Y14" s="9">
        <v>0</v>
      </c>
      <c r="Z14" s="9">
        <v>9585117</v>
      </c>
      <c r="AA14" s="9">
        <v>0</v>
      </c>
      <c r="AB14" s="9">
        <v>0</v>
      </c>
      <c r="AC14" s="9">
        <v>9585117</v>
      </c>
      <c r="AD14" s="9">
        <v>973539</v>
      </c>
      <c r="AE14" s="9">
        <v>0</v>
      </c>
      <c r="AF14" s="9">
        <v>0</v>
      </c>
      <c r="AG14" s="9">
        <v>973539</v>
      </c>
      <c r="AH14" s="9">
        <v>9585117</v>
      </c>
      <c r="AI14" s="9">
        <f t="shared" si="0"/>
        <v>0</v>
      </c>
      <c r="AJ14" s="9">
        <f t="shared" si="1"/>
        <v>0</v>
      </c>
      <c r="AK14" s="9">
        <f t="shared" si="2"/>
        <v>0</v>
      </c>
      <c r="AL14" s="59" t="s">
        <v>152</v>
      </c>
      <c r="AM14"/>
    </row>
    <row r="15" spans="1:39">
      <c r="A15" t="s">
        <v>796</v>
      </c>
      <c r="B15" s="118" t="s">
        <v>841</v>
      </c>
      <c r="C15" t="s">
        <v>798</v>
      </c>
      <c r="D15" t="s">
        <v>799</v>
      </c>
      <c r="E15" t="s">
        <v>810</v>
      </c>
      <c r="F15" t="s">
        <v>1116</v>
      </c>
      <c r="G15" t="s">
        <v>801</v>
      </c>
      <c r="H15" t="s">
        <v>842</v>
      </c>
      <c r="I15" t="s">
        <v>802</v>
      </c>
      <c r="J15" t="s">
        <v>803</v>
      </c>
      <c r="K15" t="s">
        <v>811</v>
      </c>
      <c r="L15" t="s">
        <v>1117</v>
      </c>
      <c r="M15" t="s">
        <v>811</v>
      </c>
      <c r="N15">
        <v>8510</v>
      </c>
      <c r="O15">
        <v>13</v>
      </c>
      <c r="P15" t="s">
        <v>1142</v>
      </c>
      <c r="Q15" s="9">
        <v>0</v>
      </c>
      <c r="R15" s="9">
        <v>299000000</v>
      </c>
      <c r="S15" s="9">
        <v>0</v>
      </c>
      <c r="T15" s="9">
        <v>0</v>
      </c>
      <c r="U15" s="9">
        <v>0</v>
      </c>
      <c r="V15" s="9">
        <v>299000000</v>
      </c>
      <c r="W15" s="9">
        <v>293000000</v>
      </c>
      <c r="X15" s="9">
        <v>293000000</v>
      </c>
      <c r="Y15" s="9">
        <v>6000000</v>
      </c>
      <c r="Z15" s="9">
        <v>293000000</v>
      </c>
      <c r="AA15" s="9">
        <v>0</v>
      </c>
      <c r="AB15" s="9">
        <v>6000000</v>
      </c>
      <c r="AC15" s="9">
        <v>283000000</v>
      </c>
      <c r="AD15" s="9">
        <v>178500000</v>
      </c>
      <c r="AE15" s="9">
        <v>0</v>
      </c>
      <c r="AF15" s="9">
        <v>0</v>
      </c>
      <c r="AG15" s="9">
        <v>178500000</v>
      </c>
      <c r="AH15" s="9">
        <v>168500000</v>
      </c>
      <c r="AI15" s="9">
        <f t="shared" si="0"/>
        <v>0</v>
      </c>
      <c r="AJ15" s="9">
        <f t="shared" si="1"/>
        <v>0</v>
      </c>
      <c r="AK15" s="9">
        <f t="shared" si="2"/>
        <v>10000000</v>
      </c>
      <c r="AL15" s="59" t="s">
        <v>152</v>
      </c>
      <c r="AM15" s="107">
        <v>-2708</v>
      </c>
    </row>
    <row r="16" spans="1:39">
      <c r="A16" t="s">
        <v>796</v>
      </c>
      <c r="B16" s="118" t="s">
        <v>841</v>
      </c>
      <c r="C16" t="s">
        <v>798</v>
      </c>
      <c r="D16" t="s">
        <v>799</v>
      </c>
      <c r="E16" t="s">
        <v>844</v>
      </c>
      <c r="F16" t="s">
        <v>1116</v>
      </c>
      <c r="G16" t="s">
        <v>801</v>
      </c>
      <c r="H16" t="s">
        <v>842</v>
      </c>
      <c r="I16" t="s">
        <v>802</v>
      </c>
      <c r="J16" t="s">
        <v>803</v>
      </c>
      <c r="K16" t="s">
        <v>845</v>
      </c>
      <c r="L16" t="s">
        <v>1117</v>
      </c>
      <c r="M16" t="s">
        <v>845</v>
      </c>
      <c r="N16">
        <v>8511</v>
      </c>
      <c r="O16">
        <v>14</v>
      </c>
      <c r="P16" t="s">
        <v>1143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f t="shared" si="0"/>
        <v>0</v>
      </c>
      <c r="AJ16" s="9">
        <f t="shared" si="1"/>
        <v>0</v>
      </c>
      <c r="AK16" s="9">
        <f t="shared" si="2"/>
        <v>0</v>
      </c>
      <c r="AL16" s="59" t="s">
        <v>152</v>
      </c>
      <c r="AM16" s="107">
        <v>-2708</v>
      </c>
    </row>
    <row r="17" spans="1:39">
      <c r="A17" t="s">
        <v>796</v>
      </c>
      <c r="B17" s="118" t="s">
        <v>841</v>
      </c>
      <c r="C17" t="s">
        <v>798</v>
      </c>
      <c r="D17" t="s">
        <v>799</v>
      </c>
      <c r="E17" t="s">
        <v>822</v>
      </c>
      <c r="F17" t="s">
        <v>1116</v>
      </c>
      <c r="G17" t="s">
        <v>801</v>
      </c>
      <c r="H17" t="s">
        <v>842</v>
      </c>
      <c r="I17" t="s">
        <v>802</v>
      </c>
      <c r="J17" t="s">
        <v>803</v>
      </c>
      <c r="K17" t="s">
        <v>823</v>
      </c>
      <c r="L17" t="s">
        <v>1117</v>
      </c>
      <c r="M17" t="s">
        <v>823</v>
      </c>
      <c r="N17">
        <v>8512</v>
      </c>
      <c r="O17">
        <v>15</v>
      </c>
      <c r="P17" t="s">
        <v>1144</v>
      </c>
      <c r="Q17" s="9">
        <v>150000000</v>
      </c>
      <c r="R17" s="9">
        <v>63000000</v>
      </c>
      <c r="S17" s="9">
        <v>0</v>
      </c>
      <c r="T17" s="9">
        <v>0</v>
      </c>
      <c r="U17" s="9">
        <v>0</v>
      </c>
      <c r="V17" s="9">
        <v>213000000</v>
      </c>
      <c r="W17" s="9">
        <v>199437457</v>
      </c>
      <c r="X17" s="9">
        <v>199437457</v>
      </c>
      <c r="Y17" s="9">
        <v>13562543</v>
      </c>
      <c r="Z17" s="9">
        <v>199437457</v>
      </c>
      <c r="AA17" s="9">
        <v>0</v>
      </c>
      <c r="AB17" s="9">
        <v>13562543</v>
      </c>
      <c r="AC17" s="9">
        <v>199437457</v>
      </c>
      <c r="AD17" s="9">
        <v>77453133</v>
      </c>
      <c r="AE17" s="9">
        <v>-250000</v>
      </c>
      <c r="AF17" s="9">
        <v>-250000</v>
      </c>
      <c r="AG17" s="9">
        <v>77453133</v>
      </c>
      <c r="AH17" s="9">
        <v>77453133</v>
      </c>
      <c r="AI17" s="9">
        <f t="shared" si="0"/>
        <v>0</v>
      </c>
      <c r="AJ17" s="9">
        <f t="shared" si="1"/>
        <v>0</v>
      </c>
      <c r="AK17" s="9">
        <f t="shared" si="2"/>
        <v>0</v>
      </c>
      <c r="AL17" s="59" t="s">
        <v>152</v>
      </c>
      <c r="AM17" s="107">
        <v>-2708</v>
      </c>
    </row>
    <row r="18" spans="1:39">
      <c r="A18" t="s">
        <v>796</v>
      </c>
      <c r="B18" s="118" t="s">
        <v>841</v>
      </c>
      <c r="C18" t="s">
        <v>798</v>
      </c>
      <c r="D18" t="s">
        <v>799</v>
      </c>
      <c r="E18" t="s">
        <v>848</v>
      </c>
      <c r="F18" t="s">
        <v>1116</v>
      </c>
      <c r="G18" t="s">
        <v>801</v>
      </c>
      <c r="H18" t="s">
        <v>842</v>
      </c>
      <c r="I18" t="s">
        <v>802</v>
      </c>
      <c r="J18" t="s">
        <v>803</v>
      </c>
      <c r="K18" t="s">
        <v>849</v>
      </c>
      <c r="L18" t="s">
        <v>1117</v>
      </c>
      <c r="M18" t="s">
        <v>849</v>
      </c>
      <c r="N18">
        <v>8513</v>
      </c>
      <c r="O18">
        <v>16</v>
      </c>
      <c r="P18" t="s">
        <v>1145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f t="shared" si="0"/>
        <v>0</v>
      </c>
      <c r="AJ18" s="9">
        <f t="shared" si="1"/>
        <v>0</v>
      </c>
      <c r="AK18" s="9">
        <f t="shared" si="2"/>
        <v>0</v>
      </c>
      <c r="AL18" s="59" t="s">
        <v>152</v>
      </c>
      <c r="AM18" s="107">
        <v>-2708</v>
      </c>
    </row>
    <row r="19" spans="1:39">
      <c r="A19" t="s">
        <v>796</v>
      </c>
      <c r="B19" s="118" t="s">
        <v>841</v>
      </c>
      <c r="C19" t="s">
        <v>798</v>
      </c>
      <c r="D19" t="s">
        <v>799</v>
      </c>
      <c r="E19" t="s">
        <v>851</v>
      </c>
      <c r="F19" t="s">
        <v>1146</v>
      </c>
      <c r="G19" t="s">
        <v>801</v>
      </c>
      <c r="H19" t="s">
        <v>842</v>
      </c>
      <c r="I19" t="s">
        <v>802</v>
      </c>
      <c r="J19" t="s">
        <v>803</v>
      </c>
      <c r="K19" t="s">
        <v>852</v>
      </c>
      <c r="L19" t="s">
        <v>1147</v>
      </c>
      <c r="M19" t="s">
        <v>852</v>
      </c>
      <c r="N19">
        <v>8514</v>
      </c>
      <c r="O19">
        <v>17</v>
      </c>
      <c r="P19" t="s">
        <v>1148</v>
      </c>
      <c r="Q19" s="9">
        <v>250000000</v>
      </c>
      <c r="R19" s="9">
        <v>0</v>
      </c>
      <c r="S19" s="9">
        <v>0</v>
      </c>
      <c r="T19" s="9">
        <v>0</v>
      </c>
      <c r="U19" s="9">
        <v>0</v>
      </c>
      <c r="V19" s="9">
        <v>250000000</v>
      </c>
      <c r="W19" s="9">
        <v>214000000</v>
      </c>
      <c r="X19" s="9">
        <v>214000000</v>
      </c>
      <c r="Y19" s="9">
        <v>36000000</v>
      </c>
      <c r="Z19" s="9">
        <v>214000000</v>
      </c>
      <c r="AA19" s="9">
        <v>0</v>
      </c>
      <c r="AB19" s="9">
        <v>36000000</v>
      </c>
      <c r="AC19" s="9">
        <v>182000000</v>
      </c>
      <c r="AD19" s="9">
        <v>154000000</v>
      </c>
      <c r="AE19" s="9">
        <v>0</v>
      </c>
      <c r="AF19" s="9">
        <v>0</v>
      </c>
      <c r="AG19" s="9">
        <v>154000000</v>
      </c>
      <c r="AH19" s="9">
        <v>122000000</v>
      </c>
      <c r="AI19" s="9">
        <f t="shared" si="0"/>
        <v>0</v>
      </c>
      <c r="AJ19" s="9">
        <f t="shared" si="1"/>
        <v>0</v>
      </c>
      <c r="AK19" s="9">
        <f t="shared" si="2"/>
        <v>32000000</v>
      </c>
      <c r="AL19" s="59" t="s">
        <v>152</v>
      </c>
      <c r="AM19" s="107">
        <v>-2708</v>
      </c>
    </row>
    <row r="20" spans="1:39">
      <c r="A20" t="s">
        <v>796</v>
      </c>
      <c r="B20" s="118" t="s">
        <v>841</v>
      </c>
      <c r="C20" t="s">
        <v>825</v>
      </c>
      <c r="D20" t="s">
        <v>826</v>
      </c>
      <c r="E20" t="s">
        <v>827</v>
      </c>
      <c r="F20" t="s">
        <v>1134</v>
      </c>
      <c r="G20" t="s">
        <v>801</v>
      </c>
      <c r="H20" t="s">
        <v>842</v>
      </c>
      <c r="I20" t="s">
        <v>828</v>
      </c>
      <c r="J20" t="s">
        <v>829</v>
      </c>
      <c r="K20" t="s">
        <v>830</v>
      </c>
      <c r="L20" t="s">
        <v>1135</v>
      </c>
      <c r="M20" t="s">
        <v>830</v>
      </c>
      <c r="N20">
        <v>8515</v>
      </c>
      <c r="O20">
        <v>18</v>
      </c>
      <c r="P20" t="s">
        <v>1149</v>
      </c>
      <c r="Q20" s="9">
        <v>129641885</v>
      </c>
      <c r="R20" s="9">
        <v>0</v>
      </c>
      <c r="S20" s="9">
        <v>0</v>
      </c>
      <c r="T20" s="9">
        <v>139152695</v>
      </c>
      <c r="U20" s="9">
        <v>190000000</v>
      </c>
      <c r="V20" s="9">
        <v>78794580</v>
      </c>
      <c r="W20" s="9">
        <v>78794580</v>
      </c>
      <c r="X20" s="9">
        <v>78794580</v>
      </c>
      <c r="Y20" s="9">
        <v>0</v>
      </c>
      <c r="Z20" s="9">
        <v>78794580</v>
      </c>
      <c r="AA20" s="9">
        <v>0</v>
      </c>
      <c r="AB20" s="9">
        <v>0</v>
      </c>
      <c r="AC20" s="9">
        <v>78794580</v>
      </c>
      <c r="AD20" s="9">
        <v>3262031</v>
      </c>
      <c r="AE20" s="9">
        <v>0</v>
      </c>
      <c r="AF20" s="9">
        <v>0</v>
      </c>
      <c r="AG20" s="9">
        <v>3262031</v>
      </c>
      <c r="AH20" s="9">
        <v>3262031</v>
      </c>
      <c r="AI20" s="9">
        <f t="shared" si="0"/>
        <v>0</v>
      </c>
      <c r="AJ20" s="9">
        <f t="shared" si="1"/>
        <v>0</v>
      </c>
      <c r="AK20" s="9">
        <f t="shared" si="2"/>
        <v>0</v>
      </c>
      <c r="AL20" s="59" t="s">
        <v>152</v>
      </c>
      <c r="AM20" s="107">
        <v>-2708</v>
      </c>
    </row>
    <row r="21" spans="1:39">
      <c r="A21" t="s">
        <v>796</v>
      </c>
      <c r="B21" s="118" t="s">
        <v>841</v>
      </c>
      <c r="C21" t="s">
        <v>825</v>
      </c>
      <c r="D21" t="s">
        <v>826</v>
      </c>
      <c r="E21" t="s">
        <v>835</v>
      </c>
      <c r="F21" t="s">
        <v>1134</v>
      </c>
      <c r="G21" t="s">
        <v>801</v>
      </c>
      <c r="H21" t="s">
        <v>842</v>
      </c>
      <c r="I21" t="s">
        <v>828</v>
      </c>
      <c r="J21" t="s">
        <v>829</v>
      </c>
      <c r="K21" t="s">
        <v>836</v>
      </c>
      <c r="L21" t="s">
        <v>1135</v>
      </c>
      <c r="M21" t="s">
        <v>836</v>
      </c>
      <c r="N21">
        <v>8516</v>
      </c>
      <c r="O21">
        <v>19</v>
      </c>
      <c r="P21" t="s">
        <v>1150</v>
      </c>
      <c r="Q21" s="9">
        <v>318186695</v>
      </c>
      <c r="R21" s="9">
        <v>537248971</v>
      </c>
      <c r="S21" s="9">
        <v>0</v>
      </c>
      <c r="T21" s="9">
        <v>412387969</v>
      </c>
      <c r="U21" s="9">
        <v>139152695</v>
      </c>
      <c r="V21" s="9">
        <v>1128670940</v>
      </c>
      <c r="W21" s="9">
        <v>1089773901</v>
      </c>
      <c r="X21" s="9">
        <v>1089773901</v>
      </c>
      <c r="Y21" s="9">
        <v>38897039</v>
      </c>
      <c r="Z21" s="9">
        <v>1089773901</v>
      </c>
      <c r="AA21" s="9">
        <v>0</v>
      </c>
      <c r="AB21" s="9">
        <v>38897039</v>
      </c>
      <c r="AC21" s="9">
        <v>1049641401</v>
      </c>
      <c r="AD21" s="9">
        <v>506071164</v>
      </c>
      <c r="AE21" s="9">
        <v>-27997300</v>
      </c>
      <c r="AF21" s="9">
        <v>-27997300</v>
      </c>
      <c r="AG21" s="9">
        <v>506071164</v>
      </c>
      <c r="AH21" s="9">
        <v>465938664</v>
      </c>
      <c r="AI21" s="9">
        <f t="shared" si="0"/>
        <v>0</v>
      </c>
      <c r="AJ21" s="9">
        <f t="shared" si="1"/>
        <v>0</v>
      </c>
      <c r="AK21" s="9">
        <f t="shared" si="2"/>
        <v>40132500</v>
      </c>
      <c r="AL21" s="59" t="s">
        <v>152</v>
      </c>
      <c r="AM21" s="107">
        <v>-2708</v>
      </c>
    </row>
    <row r="22" spans="1:39">
      <c r="A22" t="s">
        <v>796</v>
      </c>
      <c r="B22" s="118" t="s">
        <v>841</v>
      </c>
      <c r="C22" t="s">
        <v>825</v>
      </c>
      <c r="D22" t="s">
        <v>826</v>
      </c>
      <c r="E22" t="s">
        <v>856</v>
      </c>
      <c r="F22" t="s">
        <v>1134</v>
      </c>
      <c r="G22" t="s">
        <v>801</v>
      </c>
      <c r="H22" t="s">
        <v>842</v>
      </c>
      <c r="I22" t="s">
        <v>828</v>
      </c>
      <c r="J22" t="s">
        <v>829</v>
      </c>
      <c r="K22" t="s">
        <v>857</v>
      </c>
      <c r="L22" t="s">
        <v>1135</v>
      </c>
      <c r="M22" t="s">
        <v>857</v>
      </c>
      <c r="N22">
        <v>8517</v>
      </c>
      <c r="O22">
        <v>20</v>
      </c>
      <c r="P22" t="s">
        <v>1151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f t="shared" si="0"/>
        <v>0</v>
      </c>
      <c r="AJ22" s="9">
        <f t="shared" si="1"/>
        <v>0</v>
      </c>
      <c r="AK22" s="9">
        <f t="shared" si="2"/>
        <v>0</v>
      </c>
      <c r="AL22" s="59" t="s">
        <v>152</v>
      </c>
      <c r="AM22" s="107">
        <v>-2708</v>
      </c>
    </row>
    <row r="23" spans="1:39">
      <c r="A23" t="s">
        <v>796</v>
      </c>
      <c r="B23" s="118" t="s">
        <v>841</v>
      </c>
      <c r="C23" t="s">
        <v>825</v>
      </c>
      <c r="D23" t="s">
        <v>826</v>
      </c>
      <c r="E23" t="s">
        <v>859</v>
      </c>
      <c r="F23" t="s">
        <v>1134</v>
      </c>
      <c r="G23" t="s">
        <v>801</v>
      </c>
      <c r="H23" t="s">
        <v>842</v>
      </c>
      <c r="I23" t="s">
        <v>828</v>
      </c>
      <c r="J23" t="s">
        <v>829</v>
      </c>
      <c r="K23" t="s">
        <v>860</v>
      </c>
      <c r="L23" t="s">
        <v>1135</v>
      </c>
      <c r="M23" t="s">
        <v>860</v>
      </c>
      <c r="N23">
        <v>8518</v>
      </c>
      <c r="O23">
        <v>21</v>
      </c>
      <c r="P23" t="s">
        <v>1152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f t="shared" si="0"/>
        <v>0</v>
      </c>
      <c r="AJ23" s="9">
        <f t="shared" si="1"/>
        <v>0</v>
      </c>
      <c r="AK23" s="9">
        <f t="shared" si="2"/>
        <v>0</v>
      </c>
      <c r="AL23" s="59" t="s">
        <v>152</v>
      </c>
      <c r="AM23" s="107">
        <v>-2708</v>
      </c>
    </row>
    <row r="24" spans="1:39">
      <c r="A24" t="s">
        <v>796</v>
      </c>
      <c r="B24" s="118" t="s">
        <v>841</v>
      </c>
      <c r="C24" t="s">
        <v>825</v>
      </c>
      <c r="D24" t="s">
        <v>826</v>
      </c>
      <c r="E24" t="s">
        <v>838</v>
      </c>
      <c r="F24" t="s">
        <v>1139</v>
      </c>
      <c r="G24" t="s">
        <v>801</v>
      </c>
      <c r="H24" t="s">
        <v>842</v>
      </c>
      <c r="I24" t="s">
        <v>828</v>
      </c>
      <c r="J24" t="s">
        <v>829</v>
      </c>
      <c r="K24" t="s">
        <v>839</v>
      </c>
      <c r="L24" t="s">
        <v>1140</v>
      </c>
      <c r="M24" t="s">
        <v>839</v>
      </c>
      <c r="N24">
        <v>8519</v>
      </c>
      <c r="O24">
        <v>22</v>
      </c>
      <c r="P24" t="s">
        <v>1153</v>
      </c>
      <c r="Q24" s="9">
        <v>222387969</v>
      </c>
      <c r="R24" s="9">
        <v>0</v>
      </c>
      <c r="S24" s="9">
        <v>0</v>
      </c>
      <c r="T24" s="9">
        <v>0</v>
      </c>
      <c r="U24" s="9">
        <v>222387969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f t="shared" si="0"/>
        <v>0</v>
      </c>
      <c r="AJ24" s="9">
        <f t="shared" si="1"/>
        <v>0</v>
      </c>
      <c r="AK24" s="9">
        <f t="shared" si="2"/>
        <v>0</v>
      </c>
      <c r="AL24" s="59" t="s">
        <v>152</v>
      </c>
      <c r="AM24" s="107">
        <v>-2708</v>
      </c>
    </row>
    <row r="25" spans="1:39">
      <c r="A25" t="s">
        <v>796</v>
      </c>
      <c r="B25" t="s">
        <v>1573</v>
      </c>
      <c r="C25" t="s">
        <v>825</v>
      </c>
      <c r="D25" t="s">
        <v>826</v>
      </c>
      <c r="E25" t="s">
        <v>835</v>
      </c>
      <c r="F25" t="s">
        <v>1134</v>
      </c>
      <c r="G25" t="s">
        <v>801</v>
      </c>
      <c r="H25" t="s">
        <v>1574</v>
      </c>
      <c r="I25" t="s">
        <v>828</v>
      </c>
      <c r="J25" t="s">
        <v>829</v>
      </c>
      <c r="K25" t="s">
        <v>836</v>
      </c>
      <c r="L25" t="s">
        <v>1135</v>
      </c>
      <c r="M25" t="s">
        <v>836</v>
      </c>
      <c r="N25">
        <v>8648</v>
      </c>
      <c r="O25">
        <v>139</v>
      </c>
      <c r="P25" t="s">
        <v>1575</v>
      </c>
      <c r="Q25" s="9">
        <v>0</v>
      </c>
      <c r="R25" s="9">
        <v>100000000</v>
      </c>
      <c r="S25" s="9">
        <v>0</v>
      </c>
      <c r="T25" s="9">
        <v>0</v>
      </c>
      <c r="U25" s="9">
        <v>0</v>
      </c>
      <c r="V25" s="9">
        <v>100000000</v>
      </c>
      <c r="W25" s="9">
        <v>100000000</v>
      </c>
      <c r="X25" s="9">
        <v>100000000</v>
      </c>
      <c r="Y25" s="9">
        <v>0</v>
      </c>
      <c r="Z25" s="9">
        <v>100000000</v>
      </c>
      <c r="AA25" s="9">
        <v>0</v>
      </c>
      <c r="AB25" s="9">
        <v>0</v>
      </c>
      <c r="AC25" s="9">
        <v>100000000</v>
      </c>
      <c r="AD25" s="9">
        <v>100000000</v>
      </c>
      <c r="AE25" s="9">
        <v>0</v>
      </c>
      <c r="AF25" s="9">
        <v>0</v>
      </c>
      <c r="AG25" s="9">
        <v>100000000</v>
      </c>
      <c r="AH25" s="9">
        <v>100000000</v>
      </c>
      <c r="AI25" s="9">
        <f t="shared" si="0"/>
        <v>0</v>
      </c>
      <c r="AJ25" s="9">
        <f t="shared" si="1"/>
        <v>0</v>
      </c>
      <c r="AK25" s="9">
        <f t="shared" si="2"/>
        <v>0</v>
      </c>
      <c r="AL25" s="59" t="s">
        <v>152</v>
      </c>
      <c r="AM25"/>
    </row>
    <row r="26" spans="1:39">
      <c r="A26" t="s">
        <v>796</v>
      </c>
      <c r="B26" t="s">
        <v>869</v>
      </c>
      <c r="C26" t="s">
        <v>798</v>
      </c>
      <c r="D26" t="s">
        <v>799</v>
      </c>
      <c r="E26" t="s">
        <v>800</v>
      </c>
      <c r="F26" t="s">
        <v>1116</v>
      </c>
      <c r="G26" t="s">
        <v>801</v>
      </c>
      <c r="H26" t="s">
        <v>870</v>
      </c>
      <c r="I26" t="s">
        <v>802</v>
      </c>
      <c r="J26" t="s">
        <v>803</v>
      </c>
      <c r="K26" t="s">
        <v>804</v>
      </c>
      <c r="L26" t="s">
        <v>1117</v>
      </c>
      <c r="M26" t="s">
        <v>804</v>
      </c>
      <c r="N26">
        <v>8520</v>
      </c>
      <c r="O26">
        <v>23</v>
      </c>
      <c r="P26" t="s">
        <v>1154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f t="shared" si="0"/>
        <v>0</v>
      </c>
      <c r="AJ26" s="9">
        <f t="shared" si="1"/>
        <v>0</v>
      </c>
      <c r="AK26" s="9">
        <f t="shared" si="2"/>
        <v>0</v>
      </c>
      <c r="AL26" s="59" t="s">
        <v>152</v>
      </c>
      <c r="AM26"/>
    </row>
    <row r="27" spans="1:39">
      <c r="A27" t="s">
        <v>796</v>
      </c>
      <c r="B27" t="s">
        <v>869</v>
      </c>
      <c r="C27" t="s">
        <v>798</v>
      </c>
      <c r="D27" t="s">
        <v>799</v>
      </c>
      <c r="E27" t="s">
        <v>813</v>
      </c>
      <c r="F27" t="s">
        <v>1121</v>
      </c>
      <c r="G27" t="s">
        <v>801</v>
      </c>
      <c r="H27" t="s">
        <v>870</v>
      </c>
      <c r="I27" t="s">
        <v>802</v>
      </c>
      <c r="J27" t="s">
        <v>803</v>
      </c>
      <c r="K27" t="s">
        <v>814</v>
      </c>
      <c r="L27" t="s">
        <v>1122</v>
      </c>
      <c r="M27" t="s">
        <v>814</v>
      </c>
      <c r="N27">
        <v>8521</v>
      </c>
      <c r="O27">
        <v>24</v>
      </c>
      <c r="P27" t="s">
        <v>1155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f t="shared" si="0"/>
        <v>0</v>
      </c>
      <c r="AJ27" s="9">
        <f t="shared" si="1"/>
        <v>0</v>
      </c>
      <c r="AK27" s="9">
        <f t="shared" si="2"/>
        <v>0</v>
      </c>
      <c r="AL27" s="59" t="s">
        <v>152</v>
      </c>
      <c r="AM27"/>
    </row>
    <row r="28" spans="1:39">
      <c r="A28" t="s">
        <v>796</v>
      </c>
      <c r="B28" t="s">
        <v>869</v>
      </c>
      <c r="C28" t="s">
        <v>798</v>
      </c>
      <c r="D28" t="s">
        <v>799</v>
      </c>
      <c r="E28" t="s">
        <v>816</v>
      </c>
      <c r="F28" t="s">
        <v>1124</v>
      </c>
      <c r="G28" t="s">
        <v>801</v>
      </c>
      <c r="H28" t="s">
        <v>870</v>
      </c>
      <c r="I28" t="s">
        <v>802</v>
      </c>
      <c r="J28" t="s">
        <v>803</v>
      </c>
      <c r="K28" t="s">
        <v>817</v>
      </c>
      <c r="L28" t="s">
        <v>1125</v>
      </c>
      <c r="M28" t="s">
        <v>817</v>
      </c>
      <c r="N28">
        <v>8522</v>
      </c>
      <c r="O28">
        <v>25</v>
      </c>
      <c r="P28" t="s">
        <v>1156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f t="shared" si="0"/>
        <v>0</v>
      </c>
      <c r="AJ28" s="9">
        <f t="shared" si="1"/>
        <v>0</v>
      </c>
      <c r="AK28" s="9">
        <f t="shared" si="2"/>
        <v>0</v>
      </c>
      <c r="AL28" s="59" t="s">
        <v>152</v>
      </c>
      <c r="AM28"/>
    </row>
    <row r="29" spans="1:39">
      <c r="A29" t="s">
        <v>796</v>
      </c>
      <c r="B29" t="s">
        <v>869</v>
      </c>
      <c r="C29" t="s">
        <v>798</v>
      </c>
      <c r="D29" t="s">
        <v>799</v>
      </c>
      <c r="E29" t="s">
        <v>822</v>
      </c>
      <c r="F29" t="s">
        <v>1116</v>
      </c>
      <c r="G29" t="s">
        <v>801</v>
      </c>
      <c r="H29" t="s">
        <v>870</v>
      </c>
      <c r="I29" t="s">
        <v>802</v>
      </c>
      <c r="J29" t="s">
        <v>803</v>
      </c>
      <c r="K29" t="s">
        <v>823</v>
      </c>
      <c r="L29" t="s">
        <v>1117</v>
      </c>
      <c r="M29" t="s">
        <v>823</v>
      </c>
      <c r="N29">
        <v>8523</v>
      </c>
      <c r="O29">
        <v>26</v>
      </c>
      <c r="P29" t="s">
        <v>1157</v>
      </c>
      <c r="Q29" s="9">
        <v>0</v>
      </c>
      <c r="R29" s="9">
        <v>0</v>
      </c>
      <c r="S29" s="9">
        <v>0</v>
      </c>
      <c r="T29" s="9">
        <v>120197377</v>
      </c>
      <c r="U29" s="9">
        <v>120197377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f t="shared" si="0"/>
        <v>0</v>
      </c>
      <c r="AJ29" s="9">
        <f t="shared" si="1"/>
        <v>0</v>
      </c>
      <c r="AK29" s="9">
        <f t="shared" si="2"/>
        <v>0</v>
      </c>
      <c r="AL29" s="59" t="s">
        <v>152</v>
      </c>
      <c r="AM29"/>
    </row>
    <row r="30" spans="1:39">
      <c r="A30" t="s">
        <v>796</v>
      </c>
      <c r="B30" t="s">
        <v>869</v>
      </c>
      <c r="C30" t="s">
        <v>798</v>
      </c>
      <c r="D30" t="s">
        <v>799</v>
      </c>
      <c r="E30" t="s">
        <v>848</v>
      </c>
      <c r="F30" t="s">
        <v>1116</v>
      </c>
      <c r="G30" t="s">
        <v>801</v>
      </c>
      <c r="H30" t="s">
        <v>870</v>
      </c>
      <c r="I30" t="s">
        <v>802</v>
      </c>
      <c r="J30" t="s">
        <v>803</v>
      </c>
      <c r="K30" t="s">
        <v>849</v>
      </c>
      <c r="L30" t="s">
        <v>1117</v>
      </c>
      <c r="M30" t="s">
        <v>849</v>
      </c>
      <c r="N30">
        <v>8524</v>
      </c>
      <c r="O30">
        <v>27</v>
      </c>
      <c r="P30" t="s">
        <v>1158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f t="shared" si="0"/>
        <v>0</v>
      </c>
      <c r="AJ30" s="9">
        <f t="shared" si="1"/>
        <v>0</v>
      </c>
      <c r="AK30" s="9">
        <f t="shared" si="2"/>
        <v>0</v>
      </c>
      <c r="AL30" s="59" t="s">
        <v>152</v>
      </c>
      <c r="AM30"/>
    </row>
    <row r="31" spans="1:39">
      <c r="A31" t="s">
        <v>796</v>
      </c>
      <c r="B31" t="s">
        <v>869</v>
      </c>
      <c r="C31" t="s">
        <v>798</v>
      </c>
      <c r="D31" t="s">
        <v>799</v>
      </c>
      <c r="E31" t="s">
        <v>851</v>
      </c>
      <c r="F31" t="s">
        <v>1146</v>
      </c>
      <c r="G31" t="s">
        <v>801</v>
      </c>
      <c r="H31" t="s">
        <v>870</v>
      </c>
      <c r="I31" t="s">
        <v>802</v>
      </c>
      <c r="J31" t="s">
        <v>803</v>
      </c>
      <c r="K31" t="s">
        <v>852</v>
      </c>
      <c r="L31" t="s">
        <v>1147</v>
      </c>
      <c r="M31" t="s">
        <v>852</v>
      </c>
      <c r="N31">
        <v>8525</v>
      </c>
      <c r="O31">
        <v>28</v>
      </c>
      <c r="P31" t="s">
        <v>1159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f t="shared" si="0"/>
        <v>0</v>
      </c>
      <c r="AJ31" s="9">
        <f t="shared" si="1"/>
        <v>0</v>
      </c>
      <c r="AK31" s="9">
        <f t="shared" si="2"/>
        <v>0</v>
      </c>
      <c r="AL31" s="59" t="s">
        <v>152</v>
      </c>
      <c r="AM31"/>
    </row>
    <row r="32" spans="1:39">
      <c r="A32" t="s">
        <v>796</v>
      </c>
      <c r="B32" t="s">
        <v>869</v>
      </c>
      <c r="C32" t="s">
        <v>825</v>
      </c>
      <c r="D32" t="s">
        <v>826</v>
      </c>
      <c r="E32" t="s">
        <v>827</v>
      </c>
      <c r="F32" t="s">
        <v>1134</v>
      </c>
      <c r="G32" t="s">
        <v>801</v>
      </c>
      <c r="H32" t="s">
        <v>870</v>
      </c>
      <c r="I32" t="s">
        <v>828</v>
      </c>
      <c r="J32" t="s">
        <v>829</v>
      </c>
      <c r="K32" t="s">
        <v>830</v>
      </c>
      <c r="L32" t="s">
        <v>1135</v>
      </c>
      <c r="M32" t="s">
        <v>830</v>
      </c>
      <c r="N32">
        <v>8526</v>
      </c>
      <c r="O32">
        <v>29</v>
      </c>
      <c r="P32" t="s">
        <v>1160</v>
      </c>
      <c r="Q32" s="9">
        <v>0</v>
      </c>
      <c r="R32" s="9">
        <v>0</v>
      </c>
      <c r="S32" s="9">
        <v>0</v>
      </c>
      <c r="T32" s="9">
        <v>108000000</v>
      </c>
      <c r="U32" s="9">
        <v>0</v>
      </c>
      <c r="V32" s="9">
        <v>108000000</v>
      </c>
      <c r="W32" s="9">
        <v>103665000</v>
      </c>
      <c r="X32" s="9">
        <v>103665000</v>
      </c>
      <c r="Y32" s="9">
        <v>4335000</v>
      </c>
      <c r="Z32" s="9">
        <v>103665000</v>
      </c>
      <c r="AA32" s="9">
        <v>0</v>
      </c>
      <c r="AB32" s="9">
        <v>4335000</v>
      </c>
      <c r="AC32" s="9">
        <v>103665000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f t="shared" si="0"/>
        <v>0</v>
      </c>
      <c r="AJ32" s="9">
        <f t="shared" si="1"/>
        <v>0</v>
      </c>
      <c r="AK32" s="9">
        <f t="shared" si="2"/>
        <v>0</v>
      </c>
      <c r="AL32" s="59" t="s">
        <v>152</v>
      </c>
      <c r="AM32"/>
    </row>
    <row r="33" spans="1:39">
      <c r="A33" t="s">
        <v>796</v>
      </c>
      <c r="B33" t="s">
        <v>869</v>
      </c>
      <c r="C33" t="s">
        <v>825</v>
      </c>
      <c r="D33" t="s">
        <v>826</v>
      </c>
      <c r="E33" t="s">
        <v>832</v>
      </c>
      <c r="F33" t="s">
        <v>1134</v>
      </c>
      <c r="G33" t="s">
        <v>801</v>
      </c>
      <c r="H33" t="s">
        <v>870</v>
      </c>
      <c r="I33" t="s">
        <v>828</v>
      </c>
      <c r="J33" t="s">
        <v>829</v>
      </c>
      <c r="K33" t="s">
        <v>833</v>
      </c>
      <c r="L33" t="s">
        <v>1135</v>
      </c>
      <c r="M33" t="s">
        <v>833</v>
      </c>
      <c r="N33">
        <v>8527</v>
      </c>
      <c r="O33">
        <v>30</v>
      </c>
      <c r="P33" t="s">
        <v>1161</v>
      </c>
      <c r="Q33" s="9">
        <v>0</v>
      </c>
      <c r="R33" s="9">
        <v>335167405</v>
      </c>
      <c r="S33" s="9">
        <v>0</v>
      </c>
      <c r="T33" s="9">
        <v>32004042</v>
      </c>
      <c r="U33" s="9">
        <v>198242160</v>
      </c>
      <c r="V33" s="9">
        <v>168929287</v>
      </c>
      <c r="W33" s="9">
        <v>168929287</v>
      </c>
      <c r="X33" s="9">
        <v>168929287</v>
      </c>
      <c r="Y33" s="9">
        <v>0</v>
      </c>
      <c r="Z33" s="9">
        <v>168929287</v>
      </c>
      <c r="AA33" s="9">
        <v>0</v>
      </c>
      <c r="AB33" s="9">
        <v>0</v>
      </c>
      <c r="AC33" s="9">
        <v>168929287</v>
      </c>
      <c r="AD33" s="9">
        <v>3250579</v>
      </c>
      <c r="AE33" s="9">
        <v>0</v>
      </c>
      <c r="AF33" s="9">
        <v>0</v>
      </c>
      <c r="AG33" s="9">
        <v>3250579</v>
      </c>
      <c r="AH33" s="9">
        <v>32004042</v>
      </c>
      <c r="AI33" s="9">
        <f t="shared" si="0"/>
        <v>0</v>
      </c>
      <c r="AJ33" s="9">
        <f t="shared" si="1"/>
        <v>0</v>
      </c>
      <c r="AK33" s="9">
        <f t="shared" si="2"/>
        <v>0</v>
      </c>
      <c r="AL33" s="59" t="s">
        <v>152</v>
      </c>
      <c r="AM33"/>
    </row>
    <row r="34" spans="1:39">
      <c r="A34" t="s">
        <v>796</v>
      </c>
      <c r="B34" t="s">
        <v>869</v>
      </c>
      <c r="C34" t="s">
        <v>825</v>
      </c>
      <c r="D34" t="s">
        <v>826</v>
      </c>
      <c r="E34" t="s">
        <v>835</v>
      </c>
      <c r="F34" t="s">
        <v>1134</v>
      </c>
      <c r="G34" t="s">
        <v>801</v>
      </c>
      <c r="H34" t="s">
        <v>870</v>
      </c>
      <c r="I34" t="s">
        <v>828</v>
      </c>
      <c r="J34" t="s">
        <v>829</v>
      </c>
      <c r="K34" t="s">
        <v>836</v>
      </c>
      <c r="L34" t="s">
        <v>1135</v>
      </c>
      <c r="M34" t="s">
        <v>836</v>
      </c>
      <c r="N34">
        <v>8641</v>
      </c>
      <c r="O34">
        <v>134</v>
      </c>
      <c r="P34" t="s">
        <v>1553</v>
      </c>
      <c r="Q34" s="9">
        <v>0</v>
      </c>
      <c r="R34" s="9">
        <v>0</v>
      </c>
      <c r="S34" s="9">
        <v>0</v>
      </c>
      <c r="T34" s="9">
        <v>90242160</v>
      </c>
      <c r="U34" s="9">
        <v>0</v>
      </c>
      <c r="V34" s="9">
        <v>90242160</v>
      </c>
      <c r="W34" s="9">
        <v>90242160</v>
      </c>
      <c r="X34" s="9">
        <v>90242160</v>
      </c>
      <c r="Y34" s="9">
        <v>0</v>
      </c>
      <c r="Z34" s="9">
        <v>90242160</v>
      </c>
      <c r="AA34" s="9">
        <v>0</v>
      </c>
      <c r="AB34" s="9">
        <v>0</v>
      </c>
      <c r="AC34" s="9">
        <v>90242160</v>
      </c>
      <c r="AD34" s="9">
        <v>34799955</v>
      </c>
      <c r="AE34" s="9">
        <v>0</v>
      </c>
      <c r="AF34" s="9">
        <v>0</v>
      </c>
      <c r="AG34" s="9">
        <v>34799955</v>
      </c>
      <c r="AH34" s="9">
        <v>34799955</v>
      </c>
      <c r="AI34" s="9">
        <f t="shared" si="0"/>
        <v>0</v>
      </c>
      <c r="AJ34" s="9">
        <f t="shared" si="1"/>
        <v>0</v>
      </c>
      <c r="AK34" s="9">
        <f t="shared" si="2"/>
        <v>0</v>
      </c>
      <c r="AL34" s="59" t="s">
        <v>152</v>
      </c>
      <c r="AM34"/>
    </row>
    <row r="35" spans="1:39">
      <c r="A35" t="s">
        <v>796</v>
      </c>
      <c r="B35" t="s">
        <v>869</v>
      </c>
      <c r="C35" t="s">
        <v>825</v>
      </c>
      <c r="D35" t="s">
        <v>826</v>
      </c>
      <c r="E35" t="s">
        <v>838</v>
      </c>
      <c r="F35" t="s">
        <v>1139</v>
      </c>
      <c r="G35" t="s">
        <v>801</v>
      </c>
      <c r="H35" t="s">
        <v>870</v>
      </c>
      <c r="I35" t="s">
        <v>828</v>
      </c>
      <c r="J35" t="s">
        <v>829</v>
      </c>
      <c r="K35" t="s">
        <v>839</v>
      </c>
      <c r="L35" t="s">
        <v>1140</v>
      </c>
      <c r="M35" t="s">
        <v>839</v>
      </c>
      <c r="N35">
        <v>8528</v>
      </c>
      <c r="O35">
        <v>31</v>
      </c>
      <c r="P35" t="s">
        <v>1162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f t="shared" si="0"/>
        <v>0</v>
      </c>
      <c r="AJ35" s="9">
        <f t="shared" si="1"/>
        <v>0</v>
      </c>
      <c r="AK35" s="9">
        <f t="shared" si="2"/>
        <v>0</v>
      </c>
      <c r="AL35" s="59" t="s">
        <v>152</v>
      </c>
      <c r="AM35"/>
    </row>
    <row r="36" spans="1:39">
      <c r="A36" t="s">
        <v>796</v>
      </c>
      <c r="B36" s="118" t="s">
        <v>880</v>
      </c>
      <c r="C36" t="s">
        <v>798</v>
      </c>
      <c r="D36" t="s">
        <v>799</v>
      </c>
      <c r="E36" t="s">
        <v>800</v>
      </c>
      <c r="F36" t="s">
        <v>1116</v>
      </c>
      <c r="G36" t="s">
        <v>801</v>
      </c>
      <c r="H36" t="s">
        <v>881</v>
      </c>
      <c r="I36" t="s">
        <v>802</v>
      </c>
      <c r="J36" t="s">
        <v>803</v>
      </c>
      <c r="K36" t="s">
        <v>804</v>
      </c>
      <c r="L36" t="s">
        <v>1117</v>
      </c>
      <c r="M36" t="s">
        <v>804</v>
      </c>
      <c r="N36">
        <v>8631</v>
      </c>
      <c r="O36">
        <v>124</v>
      </c>
      <c r="P36" t="s">
        <v>1163</v>
      </c>
      <c r="Q36" s="9">
        <v>0</v>
      </c>
      <c r="R36" s="9">
        <v>170197397</v>
      </c>
      <c r="S36" s="9">
        <v>0</v>
      </c>
      <c r="T36" s="9">
        <v>0</v>
      </c>
      <c r="U36" s="9">
        <v>120197377</v>
      </c>
      <c r="V36" s="9">
        <v>50000020</v>
      </c>
      <c r="W36" s="9">
        <v>50000000</v>
      </c>
      <c r="X36" s="9">
        <v>50000000</v>
      </c>
      <c r="Y36" s="9">
        <v>20</v>
      </c>
      <c r="Z36" s="9">
        <v>50000000</v>
      </c>
      <c r="AA36" s="9">
        <v>0</v>
      </c>
      <c r="AB36" s="9">
        <v>20</v>
      </c>
      <c r="AC36" s="9">
        <v>50000000</v>
      </c>
      <c r="AD36" s="9">
        <v>14800000</v>
      </c>
      <c r="AE36" s="9">
        <v>0</v>
      </c>
      <c r="AF36" s="9">
        <v>0</v>
      </c>
      <c r="AG36" s="9">
        <v>14800000</v>
      </c>
      <c r="AH36" s="9">
        <v>14800000</v>
      </c>
      <c r="AI36" s="9">
        <f t="shared" si="0"/>
        <v>0</v>
      </c>
      <c r="AJ36" s="9">
        <f t="shared" si="1"/>
        <v>0</v>
      </c>
      <c r="AK36" s="9">
        <f t="shared" si="2"/>
        <v>0</v>
      </c>
      <c r="AL36" s="59" t="s">
        <v>152</v>
      </c>
      <c r="AM36" s="107">
        <v>-2708</v>
      </c>
    </row>
    <row r="37" spans="1:39">
      <c r="A37" t="s">
        <v>796</v>
      </c>
      <c r="B37" s="118" t="s">
        <v>880</v>
      </c>
      <c r="C37" t="s">
        <v>798</v>
      </c>
      <c r="D37" t="s">
        <v>799</v>
      </c>
      <c r="E37" t="s">
        <v>822</v>
      </c>
      <c r="F37" t="s">
        <v>1116</v>
      </c>
      <c r="G37" t="s">
        <v>801</v>
      </c>
      <c r="H37" t="s">
        <v>881</v>
      </c>
      <c r="I37" t="s">
        <v>802</v>
      </c>
      <c r="J37" t="s">
        <v>803</v>
      </c>
      <c r="K37" t="s">
        <v>823</v>
      </c>
      <c r="L37" t="s">
        <v>1117</v>
      </c>
      <c r="M37" t="s">
        <v>823</v>
      </c>
      <c r="N37">
        <v>8642</v>
      </c>
      <c r="O37">
        <v>135</v>
      </c>
      <c r="P37" t="s">
        <v>1554</v>
      </c>
      <c r="Q37" s="9">
        <v>0</v>
      </c>
      <c r="R37" s="9">
        <v>0</v>
      </c>
      <c r="S37" s="9">
        <v>0</v>
      </c>
      <c r="T37" s="9">
        <v>120197377</v>
      </c>
      <c r="U37" s="9">
        <v>0</v>
      </c>
      <c r="V37" s="9">
        <v>120197377</v>
      </c>
      <c r="W37" s="9">
        <v>117989713</v>
      </c>
      <c r="X37" s="9">
        <v>117989713</v>
      </c>
      <c r="Y37" s="9">
        <v>2207664</v>
      </c>
      <c r="Z37" s="9">
        <v>117989713</v>
      </c>
      <c r="AA37" s="9">
        <v>0</v>
      </c>
      <c r="AB37" s="9">
        <v>2207664</v>
      </c>
      <c r="AC37" s="9">
        <v>117989713</v>
      </c>
      <c r="AD37" s="9">
        <v>32222819</v>
      </c>
      <c r="AE37" s="9">
        <v>-2207664</v>
      </c>
      <c r="AF37" s="9">
        <v>-2207664</v>
      </c>
      <c r="AG37" s="9">
        <v>32222819</v>
      </c>
      <c r="AH37" s="9">
        <v>32222819</v>
      </c>
      <c r="AI37" s="9">
        <f t="shared" si="0"/>
        <v>0</v>
      </c>
      <c r="AJ37" s="9">
        <f t="shared" si="1"/>
        <v>0</v>
      </c>
      <c r="AK37" s="9">
        <f t="shared" si="2"/>
        <v>0</v>
      </c>
      <c r="AL37" s="59" t="s">
        <v>152</v>
      </c>
      <c r="AM37" s="107">
        <v>-2708</v>
      </c>
    </row>
    <row r="38" spans="1:39">
      <c r="A38" t="s">
        <v>796</v>
      </c>
      <c r="B38" s="118" t="s">
        <v>880</v>
      </c>
      <c r="C38" t="s">
        <v>825</v>
      </c>
      <c r="D38" t="s">
        <v>826</v>
      </c>
      <c r="E38" t="s">
        <v>827</v>
      </c>
      <c r="F38" t="s">
        <v>1134</v>
      </c>
      <c r="G38" t="s">
        <v>801</v>
      </c>
      <c r="H38" t="s">
        <v>881</v>
      </c>
      <c r="I38" t="s">
        <v>828</v>
      </c>
      <c r="J38" t="s">
        <v>829</v>
      </c>
      <c r="K38" t="s">
        <v>830</v>
      </c>
      <c r="L38" t="s">
        <v>1135</v>
      </c>
      <c r="M38" t="s">
        <v>830</v>
      </c>
      <c r="N38">
        <v>8632</v>
      </c>
      <c r="O38">
        <v>125</v>
      </c>
      <c r="P38" t="s">
        <v>1164</v>
      </c>
      <c r="Q38" s="9">
        <v>0</v>
      </c>
      <c r="R38" s="9">
        <v>222387969</v>
      </c>
      <c r="S38" s="9">
        <v>0</v>
      </c>
      <c r="T38" s="9">
        <v>0</v>
      </c>
      <c r="U38" s="9">
        <v>0</v>
      </c>
      <c r="V38" s="9">
        <v>222387969</v>
      </c>
      <c r="W38" s="9">
        <v>222282969</v>
      </c>
      <c r="X38" s="9">
        <v>222282969</v>
      </c>
      <c r="Y38" s="9">
        <v>105000</v>
      </c>
      <c r="Z38" s="9">
        <v>222282969</v>
      </c>
      <c r="AA38" s="9">
        <v>0</v>
      </c>
      <c r="AB38" s="9">
        <v>105000</v>
      </c>
      <c r="AC38" s="9">
        <v>222282969</v>
      </c>
      <c r="AD38" s="9">
        <v>3172969</v>
      </c>
      <c r="AE38" s="9">
        <v>-105000</v>
      </c>
      <c r="AF38" s="9">
        <v>-105000</v>
      </c>
      <c r="AG38" s="9">
        <v>3172969</v>
      </c>
      <c r="AH38" s="9">
        <v>3172969</v>
      </c>
      <c r="AI38" s="9">
        <f t="shared" si="0"/>
        <v>0</v>
      </c>
      <c r="AJ38" s="9">
        <f t="shared" si="1"/>
        <v>0</v>
      </c>
      <c r="AK38" s="9">
        <f t="shared" si="2"/>
        <v>0</v>
      </c>
      <c r="AL38" s="59" t="s">
        <v>152</v>
      </c>
      <c r="AM38" s="107">
        <v>-2708</v>
      </c>
    </row>
    <row r="39" spans="1:39">
      <c r="A39" t="s">
        <v>796</v>
      </c>
      <c r="B39" s="118" t="s">
        <v>880</v>
      </c>
      <c r="C39" t="s">
        <v>825</v>
      </c>
      <c r="D39" t="s">
        <v>826</v>
      </c>
      <c r="E39" t="s">
        <v>835</v>
      </c>
      <c r="F39" t="s">
        <v>1134</v>
      </c>
      <c r="G39" t="s">
        <v>801</v>
      </c>
      <c r="H39" t="s">
        <v>881</v>
      </c>
      <c r="I39" t="s">
        <v>828</v>
      </c>
      <c r="J39" t="s">
        <v>829</v>
      </c>
      <c r="K39" t="s">
        <v>836</v>
      </c>
      <c r="L39" t="s">
        <v>1135</v>
      </c>
      <c r="M39" t="s">
        <v>836</v>
      </c>
      <c r="N39">
        <v>8529</v>
      </c>
      <c r="O39">
        <v>32</v>
      </c>
      <c r="P39" t="s">
        <v>1165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f t="shared" si="0"/>
        <v>0</v>
      </c>
      <c r="AJ39" s="9">
        <f t="shared" si="1"/>
        <v>0</v>
      </c>
      <c r="AK39" s="9">
        <f t="shared" si="2"/>
        <v>0</v>
      </c>
      <c r="AL39" s="59" t="s">
        <v>152</v>
      </c>
      <c r="AM39" s="107">
        <v>-2708</v>
      </c>
    </row>
    <row r="40" spans="1:39">
      <c r="A40" t="s">
        <v>796</v>
      </c>
      <c r="B40" s="118" t="s">
        <v>880</v>
      </c>
      <c r="C40" t="s">
        <v>825</v>
      </c>
      <c r="D40" t="s">
        <v>826</v>
      </c>
      <c r="E40" t="s">
        <v>838</v>
      </c>
      <c r="F40" t="s">
        <v>1139</v>
      </c>
      <c r="G40" t="s">
        <v>801</v>
      </c>
      <c r="H40" t="s">
        <v>881</v>
      </c>
      <c r="I40" t="s">
        <v>828</v>
      </c>
      <c r="J40" t="s">
        <v>829</v>
      </c>
      <c r="K40" t="s">
        <v>839</v>
      </c>
      <c r="L40" t="s">
        <v>1140</v>
      </c>
      <c r="M40" t="s">
        <v>839</v>
      </c>
      <c r="N40">
        <v>8633</v>
      </c>
      <c r="O40">
        <v>126</v>
      </c>
      <c r="P40" t="s">
        <v>1166</v>
      </c>
      <c r="Q40" s="9">
        <v>0</v>
      </c>
      <c r="R40" s="9">
        <v>397612031</v>
      </c>
      <c r="S40" s="9">
        <v>0</v>
      </c>
      <c r="T40" s="9">
        <v>0</v>
      </c>
      <c r="U40" s="9">
        <v>0</v>
      </c>
      <c r="V40" s="9">
        <v>397612031</v>
      </c>
      <c r="W40" s="9">
        <v>397612031</v>
      </c>
      <c r="X40" s="9">
        <v>397612031</v>
      </c>
      <c r="Y40" s="9">
        <v>0</v>
      </c>
      <c r="Z40" s="9">
        <v>397612031</v>
      </c>
      <c r="AA40" s="9">
        <v>0</v>
      </c>
      <c r="AB40" s="9">
        <v>0</v>
      </c>
      <c r="AC40" s="9">
        <v>397612031</v>
      </c>
      <c r="AD40" s="9">
        <v>117000000</v>
      </c>
      <c r="AE40" s="9">
        <v>0</v>
      </c>
      <c r="AF40" s="9">
        <v>0</v>
      </c>
      <c r="AG40" s="9">
        <v>117000000</v>
      </c>
      <c r="AH40" s="9">
        <v>117000000</v>
      </c>
      <c r="AI40" s="9">
        <f t="shared" si="0"/>
        <v>0</v>
      </c>
      <c r="AJ40" s="9">
        <f t="shared" si="1"/>
        <v>0</v>
      </c>
      <c r="AK40" s="9">
        <f t="shared" si="2"/>
        <v>0</v>
      </c>
      <c r="AL40" s="59" t="s">
        <v>152</v>
      </c>
      <c r="AM40" s="107">
        <v>-2708</v>
      </c>
    </row>
    <row r="41" spans="1:39">
      <c r="A41" t="s">
        <v>884</v>
      </c>
      <c r="B41" s="118" t="s">
        <v>797</v>
      </c>
      <c r="C41" t="s">
        <v>798</v>
      </c>
      <c r="D41" t="s">
        <v>885</v>
      </c>
      <c r="E41" t="s">
        <v>886</v>
      </c>
      <c r="F41" t="s">
        <v>1167</v>
      </c>
      <c r="G41" t="s">
        <v>887</v>
      </c>
      <c r="H41" t="s">
        <v>455</v>
      </c>
      <c r="I41" t="s">
        <v>802</v>
      </c>
      <c r="J41" t="s">
        <v>888</v>
      </c>
      <c r="K41" t="s">
        <v>889</v>
      </c>
      <c r="L41" t="s">
        <v>1168</v>
      </c>
      <c r="M41" t="s">
        <v>889</v>
      </c>
      <c r="N41">
        <v>8530</v>
      </c>
      <c r="O41">
        <v>33</v>
      </c>
      <c r="P41" t="s">
        <v>1169</v>
      </c>
      <c r="Q41" s="9">
        <v>100000000</v>
      </c>
      <c r="R41" s="9">
        <v>41822564</v>
      </c>
      <c r="S41" s="9">
        <v>0</v>
      </c>
      <c r="T41" s="9">
        <v>0</v>
      </c>
      <c r="U41" s="9">
        <v>0</v>
      </c>
      <c r="V41" s="9">
        <v>141822564</v>
      </c>
      <c r="W41" s="9">
        <v>98224126</v>
      </c>
      <c r="X41" s="9">
        <v>98224126</v>
      </c>
      <c r="Y41" s="9">
        <v>43598438</v>
      </c>
      <c r="Z41" s="9">
        <v>98224126</v>
      </c>
      <c r="AA41" s="9">
        <v>0</v>
      </c>
      <c r="AB41" s="9">
        <v>43598438</v>
      </c>
      <c r="AC41" s="9">
        <v>98224126</v>
      </c>
      <c r="AD41" s="9">
        <v>24400000</v>
      </c>
      <c r="AE41" s="9">
        <v>0</v>
      </c>
      <c r="AF41" s="9">
        <v>0</v>
      </c>
      <c r="AG41" s="9">
        <v>24400000</v>
      </c>
      <c r="AH41" s="9">
        <v>24400000</v>
      </c>
      <c r="AI41" s="9">
        <f t="shared" si="0"/>
        <v>0</v>
      </c>
      <c r="AJ41" s="9">
        <f t="shared" si="1"/>
        <v>0</v>
      </c>
      <c r="AK41" s="9">
        <f t="shared" si="2"/>
        <v>0</v>
      </c>
      <c r="AL41" s="59" t="s">
        <v>152</v>
      </c>
      <c r="AM41"/>
    </row>
    <row r="42" spans="1:39">
      <c r="A42" t="s">
        <v>884</v>
      </c>
      <c r="B42" s="118" t="s">
        <v>797</v>
      </c>
      <c r="C42" t="s">
        <v>798</v>
      </c>
      <c r="D42" t="s">
        <v>885</v>
      </c>
      <c r="E42" t="s">
        <v>891</v>
      </c>
      <c r="F42" t="s">
        <v>1167</v>
      </c>
      <c r="G42" t="s">
        <v>887</v>
      </c>
      <c r="H42" t="s">
        <v>455</v>
      </c>
      <c r="I42" t="s">
        <v>802</v>
      </c>
      <c r="J42" t="s">
        <v>888</v>
      </c>
      <c r="K42" t="s">
        <v>892</v>
      </c>
      <c r="L42" t="s">
        <v>1168</v>
      </c>
      <c r="M42" t="s">
        <v>892</v>
      </c>
      <c r="N42">
        <v>8531</v>
      </c>
      <c r="O42">
        <v>34</v>
      </c>
      <c r="P42" t="s">
        <v>1170</v>
      </c>
      <c r="Q42" s="9">
        <v>193000000</v>
      </c>
      <c r="R42" s="9">
        <v>2000000000</v>
      </c>
      <c r="S42" s="9">
        <v>0</v>
      </c>
      <c r="T42" s="9">
        <v>0</v>
      </c>
      <c r="U42" s="9">
        <v>430000000</v>
      </c>
      <c r="V42" s="9">
        <v>1763000000</v>
      </c>
      <c r="W42" s="9">
        <v>1763000000</v>
      </c>
      <c r="X42" s="9">
        <v>1763000000</v>
      </c>
      <c r="Y42" s="9">
        <v>0</v>
      </c>
      <c r="Z42" s="9">
        <v>1763000000</v>
      </c>
      <c r="AA42" s="9">
        <v>0</v>
      </c>
      <c r="AB42" s="9">
        <v>0</v>
      </c>
      <c r="AC42" s="9">
        <v>1763000000</v>
      </c>
      <c r="AD42" s="9">
        <v>616566825</v>
      </c>
      <c r="AE42" s="9">
        <v>0</v>
      </c>
      <c r="AF42" s="9">
        <v>0</v>
      </c>
      <c r="AG42" s="9">
        <v>616566825</v>
      </c>
      <c r="AH42" s="9">
        <v>616566825</v>
      </c>
      <c r="AI42" s="9">
        <f t="shared" si="0"/>
        <v>0</v>
      </c>
      <c r="AJ42" s="9">
        <f t="shared" si="1"/>
        <v>0</v>
      </c>
      <c r="AK42" s="9">
        <f t="shared" si="2"/>
        <v>0</v>
      </c>
      <c r="AL42" s="59" t="s">
        <v>152</v>
      </c>
      <c r="AM42"/>
    </row>
    <row r="43" spans="1:39">
      <c r="A43" t="s">
        <v>884</v>
      </c>
      <c r="B43" s="118" t="s">
        <v>797</v>
      </c>
      <c r="C43" t="s">
        <v>798</v>
      </c>
      <c r="D43" t="s">
        <v>885</v>
      </c>
      <c r="E43" t="s">
        <v>894</v>
      </c>
      <c r="F43" t="s">
        <v>1171</v>
      </c>
      <c r="G43" t="s">
        <v>887</v>
      </c>
      <c r="H43" t="s">
        <v>455</v>
      </c>
      <c r="I43" t="s">
        <v>802</v>
      </c>
      <c r="J43" t="s">
        <v>888</v>
      </c>
      <c r="K43" t="s">
        <v>895</v>
      </c>
      <c r="L43" t="s">
        <v>1172</v>
      </c>
      <c r="M43" t="s">
        <v>895</v>
      </c>
      <c r="N43">
        <v>8532</v>
      </c>
      <c r="O43">
        <v>35</v>
      </c>
      <c r="P43" t="s">
        <v>1173</v>
      </c>
      <c r="Q43" s="9">
        <v>100000000</v>
      </c>
      <c r="R43" s="9">
        <v>4548000000</v>
      </c>
      <c r="S43" s="9">
        <v>0</v>
      </c>
      <c r="T43" s="9">
        <v>0</v>
      </c>
      <c r="U43" s="9">
        <v>0</v>
      </c>
      <c r="V43" s="9">
        <v>4648000000</v>
      </c>
      <c r="W43" s="9">
        <v>644336663</v>
      </c>
      <c r="X43" s="9">
        <v>644336663</v>
      </c>
      <c r="Y43" s="9">
        <v>4003663337</v>
      </c>
      <c r="Z43" s="9">
        <v>644336663</v>
      </c>
      <c r="AA43" s="9">
        <v>0</v>
      </c>
      <c r="AB43" s="9">
        <v>4003663337</v>
      </c>
      <c r="AC43" s="9">
        <v>644336663</v>
      </c>
      <c r="AD43" s="9">
        <v>221475061</v>
      </c>
      <c r="AE43" s="9">
        <v>-3596955</v>
      </c>
      <c r="AF43" s="9">
        <v>-3596955</v>
      </c>
      <c r="AG43" s="9">
        <v>221475061</v>
      </c>
      <c r="AH43" s="9">
        <v>221475061</v>
      </c>
      <c r="AI43" s="9">
        <f t="shared" si="0"/>
        <v>0</v>
      </c>
      <c r="AJ43" s="9">
        <f t="shared" si="1"/>
        <v>0</v>
      </c>
      <c r="AK43" s="9">
        <f t="shared" si="2"/>
        <v>0</v>
      </c>
      <c r="AL43" s="59" t="s">
        <v>152</v>
      </c>
      <c r="AM43"/>
    </row>
    <row r="44" spans="1:39">
      <c r="A44" t="s">
        <v>900</v>
      </c>
      <c r="B44" s="118" t="s">
        <v>797</v>
      </c>
      <c r="C44" t="s">
        <v>825</v>
      </c>
      <c r="D44" t="s">
        <v>901</v>
      </c>
      <c r="E44" t="s">
        <v>908</v>
      </c>
      <c r="F44" t="s">
        <v>1174</v>
      </c>
      <c r="G44" t="s">
        <v>903</v>
      </c>
      <c r="H44" t="s">
        <v>455</v>
      </c>
      <c r="I44" t="s">
        <v>828</v>
      </c>
      <c r="J44" t="s">
        <v>904</v>
      </c>
      <c r="K44" t="s">
        <v>909</v>
      </c>
      <c r="L44" t="s">
        <v>1175</v>
      </c>
      <c r="M44" t="s">
        <v>909</v>
      </c>
      <c r="N44">
        <v>8533</v>
      </c>
      <c r="O44">
        <v>36</v>
      </c>
      <c r="P44" t="s">
        <v>1176</v>
      </c>
      <c r="Q44" s="9">
        <v>10000000</v>
      </c>
      <c r="R44" s="9">
        <v>0</v>
      </c>
      <c r="S44" s="9">
        <v>0</v>
      </c>
      <c r="T44" s="9">
        <v>0</v>
      </c>
      <c r="U44" s="9">
        <v>0</v>
      </c>
      <c r="V44" s="9">
        <v>10000000</v>
      </c>
      <c r="W44" s="9">
        <v>10000000</v>
      </c>
      <c r="X44" s="9">
        <v>10000000</v>
      </c>
      <c r="Y44" s="9">
        <v>0</v>
      </c>
      <c r="Z44" s="9">
        <v>10000000</v>
      </c>
      <c r="AA44" s="9">
        <v>0</v>
      </c>
      <c r="AB44" s="9">
        <v>0</v>
      </c>
      <c r="AC44" s="9">
        <v>10000000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f t="shared" si="0"/>
        <v>0</v>
      </c>
      <c r="AJ44" s="9">
        <f t="shared" si="1"/>
        <v>0</v>
      </c>
      <c r="AK44" s="9">
        <f t="shared" si="2"/>
        <v>0</v>
      </c>
      <c r="AL44" s="59" t="s">
        <v>152</v>
      </c>
      <c r="AM44"/>
    </row>
    <row r="45" spans="1:39">
      <c r="A45" t="s">
        <v>900</v>
      </c>
      <c r="B45" s="118" t="s">
        <v>797</v>
      </c>
      <c r="C45" t="s">
        <v>825</v>
      </c>
      <c r="D45" t="s">
        <v>901</v>
      </c>
      <c r="E45" t="s">
        <v>1183</v>
      </c>
      <c r="F45" t="s">
        <v>1177</v>
      </c>
      <c r="G45" t="s">
        <v>903</v>
      </c>
      <c r="H45" t="s">
        <v>455</v>
      </c>
      <c r="I45" t="s">
        <v>828</v>
      </c>
      <c r="J45" t="s">
        <v>904</v>
      </c>
      <c r="K45" t="s">
        <v>1184</v>
      </c>
      <c r="L45" t="s">
        <v>1178</v>
      </c>
      <c r="M45" t="s">
        <v>1184</v>
      </c>
      <c r="N45">
        <v>8649</v>
      </c>
      <c r="O45">
        <v>140</v>
      </c>
      <c r="P45" t="s">
        <v>1580</v>
      </c>
      <c r="Q45" s="9">
        <v>0</v>
      </c>
      <c r="R45" s="9">
        <v>36722251</v>
      </c>
      <c r="S45" s="9">
        <v>0</v>
      </c>
      <c r="T45" s="9">
        <v>0</v>
      </c>
      <c r="U45" s="9">
        <v>0</v>
      </c>
      <c r="V45" s="9">
        <v>36722251</v>
      </c>
      <c r="W45" s="9">
        <v>0</v>
      </c>
      <c r="X45" s="9">
        <v>0</v>
      </c>
      <c r="Y45" s="9">
        <v>36722251</v>
      </c>
      <c r="Z45" s="9">
        <v>0</v>
      </c>
      <c r="AA45" s="9">
        <v>0</v>
      </c>
      <c r="AB45" s="9">
        <v>36722251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f t="shared" si="0"/>
        <v>0</v>
      </c>
      <c r="AJ45" s="9">
        <f t="shared" si="1"/>
        <v>0</v>
      </c>
      <c r="AK45" s="9">
        <f t="shared" si="2"/>
        <v>0</v>
      </c>
      <c r="AL45" s="59" t="s">
        <v>152</v>
      </c>
      <c r="AM45"/>
    </row>
    <row r="46" spans="1:39">
      <c r="A46" t="s">
        <v>900</v>
      </c>
      <c r="B46" s="118" t="s">
        <v>797</v>
      </c>
      <c r="C46" t="s">
        <v>911</v>
      </c>
      <c r="D46" t="s">
        <v>901</v>
      </c>
      <c r="E46" t="s">
        <v>902</v>
      </c>
      <c r="F46" t="s">
        <v>1177</v>
      </c>
      <c r="G46" t="s">
        <v>903</v>
      </c>
      <c r="H46" t="s">
        <v>455</v>
      </c>
      <c r="I46" t="s">
        <v>912</v>
      </c>
      <c r="J46" t="s">
        <v>904</v>
      </c>
      <c r="K46" t="s">
        <v>905</v>
      </c>
      <c r="L46" t="s">
        <v>1178</v>
      </c>
      <c r="M46" t="s">
        <v>914</v>
      </c>
      <c r="N46">
        <v>8534</v>
      </c>
      <c r="O46">
        <v>37</v>
      </c>
      <c r="P46" t="s">
        <v>1179</v>
      </c>
      <c r="Q46" s="9">
        <v>850000000</v>
      </c>
      <c r="R46" s="9">
        <v>0</v>
      </c>
      <c r="S46" s="9">
        <v>0</v>
      </c>
      <c r="T46" s="9">
        <v>0</v>
      </c>
      <c r="U46" s="9">
        <v>0</v>
      </c>
      <c r="V46" s="9">
        <v>850000000</v>
      </c>
      <c r="W46" s="9">
        <v>850000000</v>
      </c>
      <c r="X46" s="9">
        <v>850000000</v>
      </c>
      <c r="Y46" s="9">
        <v>0</v>
      </c>
      <c r="Z46" s="9">
        <v>850000000</v>
      </c>
      <c r="AA46" s="9">
        <v>0</v>
      </c>
      <c r="AB46" s="9">
        <v>0</v>
      </c>
      <c r="AC46" s="9">
        <v>850000000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f t="shared" si="0"/>
        <v>0</v>
      </c>
      <c r="AJ46" s="9">
        <f t="shared" si="1"/>
        <v>0</v>
      </c>
      <c r="AK46" s="9">
        <f t="shared" si="2"/>
        <v>0</v>
      </c>
      <c r="AL46" s="59" t="s">
        <v>152</v>
      </c>
      <c r="AM46"/>
    </row>
    <row r="47" spans="1:39">
      <c r="A47" t="s">
        <v>900</v>
      </c>
      <c r="B47" t="s">
        <v>869</v>
      </c>
      <c r="C47" t="s">
        <v>825</v>
      </c>
      <c r="D47" t="s">
        <v>901</v>
      </c>
      <c r="E47" t="s">
        <v>902</v>
      </c>
      <c r="F47" t="s">
        <v>1177</v>
      </c>
      <c r="G47" t="s">
        <v>903</v>
      </c>
      <c r="H47" t="s">
        <v>870</v>
      </c>
      <c r="I47" t="s">
        <v>828</v>
      </c>
      <c r="J47" t="s">
        <v>904</v>
      </c>
      <c r="K47" t="s">
        <v>905</v>
      </c>
      <c r="L47" t="s">
        <v>1178</v>
      </c>
      <c r="M47" t="s">
        <v>1180</v>
      </c>
      <c r="N47">
        <v>8535</v>
      </c>
      <c r="O47">
        <v>38</v>
      </c>
      <c r="P47" t="s">
        <v>1181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f t="shared" si="0"/>
        <v>0</v>
      </c>
      <c r="AJ47" s="9">
        <f t="shared" si="1"/>
        <v>0</v>
      </c>
      <c r="AK47" s="9">
        <f t="shared" si="2"/>
        <v>0</v>
      </c>
      <c r="AL47" s="59" t="s">
        <v>152</v>
      </c>
      <c r="AM47"/>
    </row>
    <row r="48" spans="1:39">
      <c r="A48" t="s">
        <v>900</v>
      </c>
      <c r="B48" t="s">
        <v>869</v>
      </c>
      <c r="C48" t="s">
        <v>825</v>
      </c>
      <c r="D48" t="s">
        <v>901</v>
      </c>
      <c r="E48" t="s">
        <v>908</v>
      </c>
      <c r="F48" t="s">
        <v>1174</v>
      </c>
      <c r="G48" t="s">
        <v>903</v>
      </c>
      <c r="H48" t="s">
        <v>870</v>
      </c>
      <c r="I48" t="s">
        <v>828</v>
      </c>
      <c r="J48" t="s">
        <v>904</v>
      </c>
      <c r="K48" t="s">
        <v>909</v>
      </c>
      <c r="L48" t="s">
        <v>1175</v>
      </c>
      <c r="M48" t="s">
        <v>909</v>
      </c>
      <c r="N48">
        <v>8536</v>
      </c>
      <c r="O48">
        <v>39</v>
      </c>
      <c r="P48" t="s">
        <v>1182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f t="shared" si="0"/>
        <v>0</v>
      </c>
      <c r="AJ48" s="9">
        <f t="shared" si="1"/>
        <v>0</v>
      </c>
      <c r="AK48" s="9">
        <f t="shared" si="2"/>
        <v>0</v>
      </c>
      <c r="AL48" s="59" t="s">
        <v>152</v>
      </c>
      <c r="AM48"/>
    </row>
    <row r="49" spans="1:39">
      <c r="A49" t="s">
        <v>900</v>
      </c>
      <c r="B49" t="s">
        <v>869</v>
      </c>
      <c r="C49" t="s">
        <v>825</v>
      </c>
      <c r="D49" t="s">
        <v>901</v>
      </c>
      <c r="E49" t="s">
        <v>1183</v>
      </c>
      <c r="F49" t="s">
        <v>1177</v>
      </c>
      <c r="G49" t="s">
        <v>903</v>
      </c>
      <c r="H49" t="s">
        <v>870</v>
      </c>
      <c r="I49" t="s">
        <v>828</v>
      </c>
      <c r="J49" t="s">
        <v>904</v>
      </c>
      <c r="K49" t="s">
        <v>1184</v>
      </c>
      <c r="L49" t="s">
        <v>1178</v>
      </c>
      <c r="M49" t="s">
        <v>1184</v>
      </c>
      <c r="N49">
        <v>8537</v>
      </c>
      <c r="O49">
        <v>40</v>
      </c>
      <c r="P49" t="s">
        <v>1185</v>
      </c>
      <c r="Q49" s="9">
        <v>0</v>
      </c>
      <c r="R49" s="9">
        <v>750000000</v>
      </c>
      <c r="S49" s="9">
        <v>0</v>
      </c>
      <c r="T49" s="9">
        <v>0</v>
      </c>
      <c r="U49" s="9">
        <v>0</v>
      </c>
      <c r="V49" s="9">
        <v>750000000</v>
      </c>
      <c r="W49" s="9">
        <v>750000000</v>
      </c>
      <c r="X49" s="9">
        <v>750000000</v>
      </c>
      <c r="Y49" s="9">
        <v>0</v>
      </c>
      <c r="Z49" s="9">
        <v>750000000</v>
      </c>
      <c r="AA49" s="9">
        <v>0</v>
      </c>
      <c r="AB49" s="9">
        <v>0</v>
      </c>
      <c r="AC49" s="9">
        <v>750000000</v>
      </c>
      <c r="AD49" s="9">
        <v>380000000</v>
      </c>
      <c r="AE49" s="9">
        <v>0</v>
      </c>
      <c r="AF49" s="9">
        <v>0</v>
      </c>
      <c r="AG49" s="9">
        <v>380000000</v>
      </c>
      <c r="AH49" s="9">
        <v>380000000</v>
      </c>
      <c r="AI49" s="9">
        <f t="shared" si="0"/>
        <v>0</v>
      </c>
      <c r="AJ49" s="9">
        <f t="shared" si="1"/>
        <v>0</v>
      </c>
      <c r="AK49" s="9">
        <f t="shared" si="2"/>
        <v>0</v>
      </c>
      <c r="AL49" s="59" t="s">
        <v>152</v>
      </c>
      <c r="AM49"/>
    </row>
    <row r="50" spans="1:39">
      <c r="A50" t="s">
        <v>917</v>
      </c>
      <c r="B50" s="118" t="s">
        <v>797</v>
      </c>
      <c r="C50" t="s">
        <v>918</v>
      </c>
      <c r="D50" t="s">
        <v>919</v>
      </c>
      <c r="E50" t="s">
        <v>938</v>
      </c>
      <c r="F50" t="s">
        <v>1186</v>
      </c>
      <c r="G50" t="s">
        <v>921</v>
      </c>
      <c r="H50" t="s">
        <v>455</v>
      </c>
      <c r="I50" t="s">
        <v>922</v>
      </c>
      <c r="J50" t="s">
        <v>923</v>
      </c>
      <c r="K50" t="s">
        <v>939</v>
      </c>
      <c r="L50" t="s">
        <v>1187</v>
      </c>
      <c r="M50" t="s">
        <v>939</v>
      </c>
      <c r="N50">
        <v>8644</v>
      </c>
      <c r="O50">
        <v>136</v>
      </c>
      <c r="P50" t="s">
        <v>1557</v>
      </c>
      <c r="Q50" s="9">
        <v>0</v>
      </c>
      <c r="R50" s="9">
        <v>0</v>
      </c>
      <c r="S50" s="9">
        <v>0</v>
      </c>
      <c r="T50" s="9">
        <v>150000000</v>
      </c>
      <c r="U50" s="9">
        <v>0</v>
      </c>
      <c r="V50" s="9">
        <v>150000000</v>
      </c>
      <c r="W50" s="9">
        <v>150000000</v>
      </c>
      <c r="X50" s="9">
        <v>150000000</v>
      </c>
      <c r="Y50" s="9">
        <v>0</v>
      </c>
      <c r="Z50" s="9">
        <v>150000000</v>
      </c>
      <c r="AA50" s="9">
        <v>0</v>
      </c>
      <c r="AB50" s="9">
        <v>0</v>
      </c>
      <c r="AC50" s="9">
        <v>150000000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f t="shared" si="0"/>
        <v>0</v>
      </c>
      <c r="AJ50" s="9">
        <f t="shared" si="1"/>
        <v>0</v>
      </c>
      <c r="AK50" s="9">
        <f t="shared" si="2"/>
        <v>0</v>
      </c>
      <c r="AL50" s="59" t="s">
        <v>152</v>
      </c>
      <c r="AM50"/>
    </row>
    <row r="51" spans="1:39">
      <c r="A51" t="s">
        <v>917</v>
      </c>
      <c r="B51" s="118" t="s">
        <v>797</v>
      </c>
      <c r="C51" t="s">
        <v>918</v>
      </c>
      <c r="D51" t="s">
        <v>919</v>
      </c>
      <c r="E51" t="s">
        <v>920</v>
      </c>
      <c r="F51" t="s">
        <v>1186</v>
      </c>
      <c r="G51" t="s">
        <v>921</v>
      </c>
      <c r="H51" t="s">
        <v>455</v>
      </c>
      <c r="I51" t="s">
        <v>922</v>
      </c>
      <c r="J51" t="s">
        <v>923</v>
      </c>
      <c r="K51" t="s">
        <v>924</v>
      </c>
      <c r="L51" t="s">
        <v>1187</v>
      </c>
      <c r="M51" t="s">
        <v>924</v>
      </c>
      <c r="N51">
        <v>8538</v>
      </c>
      <c r="O51">
        <v>41</v>
      </c>
      <c r="P51" t="s">
        <v>1188</v>
      </c>
      <c r="Q51" s="9">
        <v>224992489</v>
      </c>
      <c r="R51" s="9">
        <v>9019898</v>
      </c>
      <c r="S51" s="9">
        <v>43934793</v>
      </c>
      <c r="T51" s="9">
        <v>0</v>
      </c>
      <c r="U51" s="9">
        <v>3498913</v>
      </c>
      <c r="V51" s="9">
        <v>186578681</v>
      </c>
      <c r="W51" s="9">
        <v>24892110</v>
      </c>
      <c r="X51" s="9">
        <v>24892110</v>
      </c>
      <c r="Y51" s="9">
        <v>161686571</v>
      </c>
      <c r="Z51" s="9">
        <v>24892110</v>
      </c>
      <c r="AA51" s="9">
        <v>0</v>
      </c>
      <c r="AB51" s="9">
        <v>161686571</v>
      </c>
      <c r="AC51" s="9">
        <v>0</v>
      </c>
      <c r="AD51" s="9">
        <v>24892110</v>
      </c>
      <c r="AE51" s="9">
        <v>-2813565</v>
      </c>
      <c r="AF51" s="9">
        <v>24892110</v>
      </c>
      <c r="AG51" s="9">
        <v>24892110</v>
      </c>
      <c r="AH51" s="9">
        <v>0</v>
      </c>
      <c r="AI51" s="9">
        <f t="shared" si="0"/>
        <v>0</v>
      </c>
      <c r="AJ51" s="9">
        <f t="shared" si="1"/>
        <v>0</v>
      </c>
      <c r="AK51" s="9">
        <f t="shared" si="2"/>
        <v>24892110</v>
      </c>
      <c r="AL51" s="59" t="s">
        <v>152</v>
      </c>
      <c r="AM51"/>
    </row>
    <row r="52" spans="1:39">
      <c r="A52" t="s">
        <v>917</v>
      </c>
      <c r="B52" s="118" t="s">
        <v>797</v>
      </c>
      <c r="C52" t="s">
        <v>918</v>
      </c>
      <c r="D52" t="s">
        <v>919</v>
      </c>
      <c r="E52" t="s">
        <v>926</v>
      </c>
      <c r="F52" t="s">
        <v>1186</v>
      </c>
      <c r="G52" t="s">
        <v>921</v>
      </c>
      <c r="H52" t="s">
        <v>455</v>
      </c>
      <c r="I52" t="s">
        <v>922</v>
      </c>
      <c r="J52" t="s">
        <v>923</v>
      </c>
      <c r="K52" t="s">
        <v>927</v>
      </c>
      <c r="L52" t="s">
        <v>1187</v>
      </c>
      <c r="M52" t="s">
        <v>928</v>
      </c>
      <c r="N52">
        <v>8539</v>
      </c>
      <c r="O52">
        <v>42</v>
      </c>
      <c r="P52" t="s">
        <v>1189</v>
      </c>
      <c r="Q52" s="9">
        <v>500000000</v>
      </c>
      <c r="R52" s="9">
        <v>0</v>
      </c>
      <c r="S52" s="9">
        <v>0</v>
      </c>
      <c r="T52" s="9">
        <v>0</v>
      </c>
      <c r="U52" s="9">
        <v>200000000</v>
      </c>
      <c r="V52" s="9">
        <v>300000000</v>
      </c>
      <c r="W52" s="9">
        <v>286086757</v>
      </c>
      <c r="X52" s="9">
        <v>286086757</v>
      </c>
      <c r="Y52" s="9">
        <v>13913243</v>
      </c>
      <c r="Z52" s="9">
        <v>286086757</v>
      </c>
      <c r="AA52" s="9">
        <v>0</v>
      </c>
      <c r="AB52" s="9">
        <v>13913243</v>
      </c>
      <c r="AC52" s="9">
        <v>266086757</v>
      </c>
      <c r="AD52" s="9">
        <v>157868500</v>
      </c>
      <c r="AE52" s="9">
        <v>0</v>
      </c>
      <c r="AF52" s="9">
        <v>0</v>
      </c>
      <c r="AG52" s="9">
        <v>157868500</v>
      </c>
      <c r="AH52" s="9">
        <v>137868500</v>
      </c>
      <c r="AI52" s="9">
        <f t="shared" si="0"/>
        <v>0</v>
      </c>
      <c r="AJ52" s="9">
        <f t="shared" si="1"/>
        <v>0</v>
      </c>
      <c r="AK52" s="9">
        <f t="shared" si="2"/>
        <v>20000000</v>
      </c>
      <c r="AL52" s="59" t="s">
        <v>152</v>
      </c>
      <c r="AM52"/>
    </row>
    <row r="53" spans="1:39">
      <c r="A53" t="s">
        <v>917</v>
      </c>
      <c r="B53" s="118" t="s">
        <v>797</v>
      </c>
      <c r="C53" t="s">
        <v>918</v>
      </c>
      <c r="D53" t="s">
        <v>919</v>
      </c>
      <c r="E53" t="s">
        <v>930</v>
      </c>
      <c r="F53" t="s">
        <v>1190</v>
      </c>
      <c r="G53" t="s">
        <v>921</v>
      </c>
      <c r="H53" t="s">
        <v>455</v>
      </c>
      <c r="I53" t="s">
        <v>922</v>
      </c>
      <c r="J53" t="s">
        <v>923</v>
      </c>
      <c r="K53" t="s">
        <v>931</v>
      </c>
      <c r="L53" t="s">
        <v>1191</v>
      </c>
      <c r="M53" t="s">
        <v>931</v>
      </c>
      <c r="N53">
        <v>8540</v>
      </c>
      <c r="O53">
        <v>43</v>
      </c>
      <c r="P53" t="s">
        <v>1192</v>
      </c>
      <c r="Q53" s="9">
        <v>224621486</v>
      </c>
      <c r="R53" s="9">
        <v>0</v>
      </c>
      <c r="S53" s="9">
        <v>0</v>
      </c>
      <c r="T53" s="9">
        <v>3498913</v>
      </c>
      <c r="U53" s="9">
        <v>0</v>
      </c>
      <c r="V53" s="9">
        <v>228120399</v>
      </c>
      <c r="W53" s="9">
        <v>228120399</v>
      </c>
      <c r="X53" s="9">
        <v>228120399</v>
      </c>
      <c r="Y53" s="9">
        <v>0</v>
      </c>
      <c r="Z53" s="9">
        <v>228120399</v>
      </c>
      <c r="AA53" s="9">
        <v>0</v>
      </c>
      <c r="AB53" s="9">
        <v>0</v>
      </c>
      <c r="AC53" s="9">
        <v>228120399</v>
      </c>
      <c r="AD53" s="9">
        <v>114060199</v>
      </c>
      <c r="AE53" s="9">
        <v>0</v>
      </c>
      <c r="AF53" s="9">
        <v>0</v>
      </c>
      <c r="AG53" s="9">
        <v>114060199</v>
      </c>
      <c r="AH53" s="9">
        <v>114060199</v>
      </c>
      <c r="AI53" s="9">
        <f t="shared" si="0"/>
        <v>0</v>
      </c>
      <c r="AJ53" s="9">
        <f t="shared" si="1"/>
        <v>0</v>
      </c>
      <c r="AK53" s="9">
        <f t="shared" si="2"/>
        <v>0</v>
      </c>
      <c r="AL53" s="59" t="s">
        <v>152</v>
      </c>
      <c r="AM53"/>
    </row>
    <row r="54" spans="1:39">
      <c r="A54" t="s">
        <v>917</v>
      </c>
      <c r="B54" s="118" t="s">
        <v>797</v>
      </c>
      <c r="C54" t="s">
        <v>918</v>
      </c>
      <c r="D54" t="s">
        <v>919</v>
      </c>
      <c r="E54" t="s">
        <v>930</v>
      </c>
      <c r="F54" t="s">
        <v>1203</v>
      </c>
      <c r="G54" t="s">
        <v>921</v>
      </c>
      <c r="H54" t="s">
        <v>455</v>
      </c>
      <c r="I54" t="s">
        <v>922</v>
      </c>
      <c r="J54" t="s">
        <v>923</v>
      </c>
      <c r="K54" t="s">
        <v>931</v>
      </c>
      <c r="L54" t="s">
        <v>1204</v>
      </c>
      <c r="M54" t="s">
        <v>1205</v>
      </c>
      <c r="N54">
        <v>8645</v>
      </c>
      <c r="O54">
        <v>137</v>
      </c>
      <c r="P54" t="s">
        <v>1558</v>
      </c>
      <c r="Q54" s="9">
        <v>0</v>
      </c>
      <c r="R54" s="9">
        <v>0</v>
      </c>
      <c r="S54" s="9">
        <v>0</v>
      </c>
      <c r="T54" s="9">
        <v>50000000</v>
      </c>
      <c r="U54" s="9">
        <v>0</v>
      </c>
      <c r="V54" s="9">
        <v>50000000</v>
      </c>
      <c r="W54" s="9">
        <v>50000000</v>
      </c>
      <c r="X54" s="9">
        <v>50000000</v>
      </c>
      <c r="Y54" s="9">
        <v>0</v>
      </c>
      <c r="Z54" s="9">
        <v>50000000</v>
      </c>
      <c r="AA54" s="9">
        <v>0</v>
      </c>
      <c r="AB54" s="9">
        <v>0</v>
      </c>
      <c r="AC54" s="9">
        <v>50000000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f t="shared" si="0"/>
        <v>0</v>
      </c>
      <c r="AJ54" s="9">
        <f t="shared" si="1"/>
        <v>0</v>
      </c>
      <c r="AK54" s="9">
        <f t="shared" si="2"/>
        <v>0</v>
      </c>
      <c r="AL54" s="59" t="s">
        <v>152</v>
      </c>
      <c r="AM54"/>
    </row>
    <row r="55" spans="1:39">
      <c r="A55" t="s">
        <v>917</v>
      </c>
      <c r="B55" s="118" t="s">
        <v>991</v>
      </c>
      <c r="C55" t="s">
        <v>918</v>
      </c>
      <c r="D55" t="s">
        <v>919</v>
      </c>
      <c r="E55" t="s">
        <v>926</v>
      </c>
      <c r="F55" t="s">
        <v>1186</v>
      </c>
      <c r="G55" t="s">
        <v>921</v>
      </c>
      <c r="H55" t="s">
        <v>992</v>
      </c>
      <c r="I55" t="s">
        <v>922</v>
      </c>
      <c r="J55" t="s">
        <v>923</v>
      </c>
      <c r="K55" t="s">
        <v>927</v>
      </c>
      <c r="L55" t="s">
        <v>1187</v>
      </c>
      <c r="M55" t="s">
        <v>928</v>
      </c>
      <c r="N55">
        <v>8541</v>
      </c>
      <c r="O55">
        <v>44</v>
      </c>
      <c r="P55" t="s">
        <v>1193</v>
      </c>
      <c r="Q55" s="9">
        <v>37131500</v>
      </c>
      <c r="R55" s="9">
        <v>0</v>
      </c>
      <c r="S55" s="9">
        <v>0</v>
      </c>
      <c r="T55" s="9">
        <v>0</v>
      </c>
      <c r="U55" s="9">
        <v>0</v>
      </c>
      <c r="V55" s="9">
        <v>37131500</v>
      </c>
      <c r="W55" s="9">
        <v>37131500</v>
      </c>
      <c r="X55" s="9">
        <v>37131500</v>
      </c>
      <c r="Y55" s="9">
        <v>0</v>
      </c>
      <c r="Z55" s="9">
        <v>37131500</v>
      </c>
      <c r="AA55" s="9">
        <v>0</v>
      </c>
      <c r="AB55" s="9">
        <v>0</v>
      </c>
      <c r="AC55" s="9">
        <v>37131500</v>
      </c>
      <c r="AD55" s="9">
        <v>37131500</v>
      </c>
      <c r="AE55" s="9">
        <v>0</v>
      </c>
      <c r="AF55" s="9">
        <v>0</v>
      </c>
      <c r="AG55" s="9">
        <v>37131500</v>
      </c>
      <c r="AH55" s="9">
        <v>37131500</v>
      </c>
      <c r="AI55" s="9">
        <f t="shared" si="0"/>
        <v>0</v>
      </c>
      <c r="AJ55" s="9">
        <f t="shared" si="1"/>
        <v>0</v>
      </c>
      <c r="AK55" s="9">
        <f t="shared" si="2"/>
        <v>0</v>
      </c>
      <c r="AL55" s="59" t="s">
        <v>152</v>
      </c>
      <c r="AM55"/>
    </row>
    <row r="56" spans="1:39">
      <c r="A56" t="s">
        <v>917</v>
      </c>
      <c r="B56" t="s">
        <v>933</v>
      </c>
      <c r="C56" t="s">
        <v>918</v>
      </c>
      <c r="D56" t="s">
        <v>919</v>
      </c>
      <c r="E56" t="s">
        <v>934</v>
      </c>
      <c r="F56" t="s">
        <v>1194</v>
      </c>
      <c r="G56" t="s">
        <v>921</v>
      </c>
      <c r="H56" t="s">
        <v>935</v>
      </c>
      <c r="I56" t="s">
        <v>922</v>
      </c>
      <c r="J56" t="s">
        <v>923</v>
      </c>
      <c r="K56" t="s">
        <v>936</v>
      </c>
      <c r="L56" t="s">
        <v>1195</v>
      </c>
      <c r="M56" t="s">
        <v>936</v>
      </c>
      <c r="N56">
        <v>8542</v>
      </c>
      <c r="O56">
        <v>45</v>
      </c>
      <c r="P56" t="s">
        <v>1196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f t="shared" si="0"/>
        <v>0</v>
      </c>
      <c r="AJ56" s="9">
        <f t="shared" si="1"/>
        <v>0</v>
      </c>
      <c r="AK56" s="9">
        <f t="shared" si="2"/>
        <v>0</v>
      </c>
      <c r="AL56" s="59" t="s">
        <v>152</v>
      </c>
      <c r="AM56" t="s">
        <v>1569</v>
      </c>
    </row>
    <row r="57" spans="1:39">
      <c r="A57" t="s">
        <v>917</v>
      </c>
      <c r="B57" t="s">
        <v>933</v>
      </c>
      <c r="C57" t="s">
        <v>918</v>
      </c>
      <c r="D57" t="s">
        <v>919</v>
      </c>
      <c r="E57" t="s">
        <v>938</v>
      </c>
      <c r="F57" t="s">
        <v>1186</v>
      </c>
      <c r="G57" t="s">
        <v>921</v>
      </c>
      <c r="H57" t="s">
        <v>935</v>
      </c>
      <c r="I57" t="s">
        <v>922</v>
      </c>
      <c r="J57" t="s">
        <v>923</v>
      </c>
      <c r="K57" t="s">
        <v>939</v>
      </c>
      <c r="L57" t="s">
        <v>1187</v>
      </c>
      <c r="M57" t="s">
        <v>939</v>
      </c>
      <c r="N57">
        <v>8543</v>
      </c>
      <c r="O57">
        <v>46</v>
      </c>
      <c r="P57" t="s">
        <v>1197</v>
      </c>
      <c r="Q57" s="9">
        <v>37161433</v>
      </c>
      <c r="R57" s="9">
        <v>0</v>
      </c>
      <c r="S57" s="9">
        <v>0</v>
      </c>
      <c r="T57" s="9">
        <v>27838567</v>
      </c>
      <c r="U57" s="9">
        <v>0</v>
      </c>
      <c r="V57" s="9">
        <v>65000000</v>
      </c>
      <c r="W57" s="9">
        <v>64000000</v>
      </c>
      <c r="X57" s="9">
        <v>64000000</v>
      </c>
      <c r="Y57" s="9">
        <v>1000000</v>
      </c>
      <c r="Z57" s="9">
        <v>64000000</v>
      </c>
      <c r="AA57" s="9">
        <v>0</v>
      </c>
      <c r="AB57" s="9">
        <v>1000000</v>
      </c>
      <c r="AC57" s="9">
        <v>64000000</v>
      </c>
      <c r="AD57" s="9">
        <v>58800000</v>
      </c>
      <c r="AE57" s="9">
        <v>0</v>
      </c>
      <c r="AF57" s="9">
        <v>0</v>
      </c>
      <c r="AG57" s="9">
        <v>58800000</v>
      </c>
      <c r="AH57" s="9">
        <v>58800000</v>
      </c>
      <c r="AI57" s="9">
        <f t="shared" si="0"/>
        <v>0</v>
      </c>
      <c r="AJ57" s="9">
        <f t="shared" si="1"/>
        <v>0</v>
      </c>
      <c r="AK57" s="9">
        <f t="shared" si="2"/>
        <v>0</v>
      </c>
      <c r="AL57" s="59" t="s">
        <v>152</v>
      </c>
      <c r="AM57" t="s">
        <v>1569</v>
      </c>
    </row>
    <row r="58" spans="1:39">
      <c r="A58" t="s">
        <v>917</v>
      </c>
      <c r="B58" t="s">
        <v>933</v>
      </c>
      <c r="C58" t="s">
        <v>918</v>
      </c>
      <c r="D58" t="s">
        <v>919</v>
      </c>
      <c r="E58" t="s">
        <v>920</v>
      </c>
      <c r="F58" t="s">
        <v>1186</v>
      </c>
      <c r="G58" t="s">
        <v>921</v>
      </c>
      <c r="H58" t="s">
        <v>935</v>
      </c>
      <c r="I58" t="s">
        <v>922</v>
      </c>
      <c r="J58" t="s">
        <v>923</v>
      </c>
      <c r="K58" t="s">
        <v>924</v>
      </c>
      <c r="L58" t="s">
        <v>1187</v>
      </c>
      <c r="M58" t="s">
        <v>924</v>
      </c>
      <c r="N58">
        <v>8544</v>
      </c>
      <c r="O58">
        <v>47</v>
      </c>
      <c r="P58" t="s">
        <v>1198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f t="shared" si="0"/>
        <v>0</v>
      </c>
      <c r="AJ58" s="9">
        <f t="shared" si="1"/>
        <v>0</v>
      </c>
      <c r="AK58" s="9">
        <f t="shared" si="2"/>
        <v>0</v>
      </c>
      <c r="AL58" s="59" t="s">
        <v>152</v>
      </c>
      <c r="AM58" t="s">
        <v>1569</v>
      </c>
    </row>
    <row r="59" spans="1:39">
      <c r="A59" t="s">
        <v>917</v>
      </c>
      <c r="B59" t="s">
        <v>933</v>
      </c>
      <c r="C59" t="s">
        <v>918</v>
      </c>
      <c r="D59" t="s">
        <v>919</v>
      </c>
      <c r="E59" t="s">
        <v>942</v>
      </c>
      <c r="F59" t="s">
        <v>1199</v>
      </c>
      <c r="G59" t="s">
        <v>921</v>
      </c>
      <c r="H59" t="s">
        <v>935</v>
      </c>
      <c r="I59" t="s">
        <v>922</v>
      </c>
      <c r="J59" t="s">
        <v>923</v>
      </c>
      <c r="K59" t="s">
        <v>943</v>
      </c>
      <c r="L59" t="s">
        <v>1200</v>
      </c>
      <c r="M59" t="s">
        <v>943</v>
      </c>
      <c r="N59">
        <v>8545</v>
      </c>
      <c r="O59">
        <v>48</v>
      </c>
      <c r="P59" t="s">
        <v>1201</v>
      </c>
      <c r="Q59" s="9">
        <v>489426727</v>
      </c>
      <c r="R59" s="9">
        <v>0</v>
      </c>
      <c r="S59" s="9">
        <v>489426727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f t="shared" si="0"/>
        <v>0</v>
      </c>
      <c r="AJ59" s="9">
        <f t="shared" si="1"/>
        <v>0</v>
      </c>
      <c r="AK59" s="9">
        <f t="shared" si="2"/>
        <v>0</v>
      </c>
      <c r="AL59" s="59" t="s">
        <v>152</v>
      </c>
      <c r="AM59" t="s">
        <v>1569</v>
      </c>
    </row>
    <row r="60" spans="1:39">
      <c r="A60" t="s">
        <v>917</v>
      </c>
      <c r="B60" t="s">
        <v>933</v>
      </c>
      <c r="C60" t="s">
        <v>918</v>
      </c>
      <c r="D60" t="s">
        <v>919</v>
      </c>
      <c r="E60" t="s">
        <v>926</v>
      </c>
      <c r="F60" t="s">
        <v>1186</v>
      </c>
      <c r="G60" t="s">
        <v>921</v>
      </c>
      <c r="H60" t="s">
        <v>935</v>
      </c>
      <c r="I60" t="s">
        <v>922</v>
      </c>
      <c r="J60" t="s">
        <v>923</v>
      </c>
      <c r="K60" t="s">
        <v>927</v>
      </c>
      <c r="L60" t="s">
        <v>1187</v>
      </c>
      <c r="M60" t="s">
        <v>928</v>
      </c>
      <c r="N60">
        <v>8546</v>
      </c>
      <c r="O60">
        <v>49</v>
      </c>
      <c r="P60" t="s">
        <v>1202</v>
      </c>
      <c r="Q60" s="9">
        <v>351026269</v>
      </c>
      <c r="R60" s="9">
        <v>0</v>
      </c>
      <c r="S60" s="9">
        <v>263187702</v>
      </c>
      <c r="T60" s="9">
        <v>0</v>
      </c>
      <c r="U60" s="9">
        <v>27838567</v>
      </c>
      <c r="V60" s="9">
        <v>60000000</v>
      </c>
      <c r="W60" s="9">
        <v>60000000</v>
      </c>
      <c r="X60" s="9">
        <v>60000000</v>
      </c>
      <c r="Y60" s="9">
        <v>0</v>
      </c>
      <c r="Z60" s="9">
        <v>60000000</v>
      </c>
      <c r="AA60" s="9">
        <v>0</v>
      </c>
      <c r="AB60" s="9">
        <v>0</v>
      </c>
      <c r="AC60" s="9">
        <v>24000000</v>
      </c>
      <c r="AD60" s="9">
        <v>60000000</v>
      </c>
      <c r="AE60" s="9">
        <v>0</v>
      </c>
      <c r="AF60" s="9">
        <v>0</v>
      </c>
      <c r="AG60" s="9">
        <v>60000000</v>
      </c>
      <c r="AH60" s="9">
        <v>24000000</v>
      </c>
      <c r="AI60" s="9">
        <f t="shared" si="0"/>
        <v>0</v>
      </c>
      <c r="AJ60" s="9">
        <f t="shared" si="1"/>
        <v>0</v>
      </c>
      <c r="AK60" s="9">
        <f t="shared" si="2"/>
        <v>36000000</v>
      </c>
      <c r="AL60" s="59" t="s">
        <v>152</v>
      </c>
      <c r="AM60" t="s">
        <v>1569</v>
      </c>
    </row>
    <row r="61" spans="1:39">
      <c r="A61" t="s">
        <v>917</v>
      </c>
      <c r="B61" t="s">
        <v>933</v>
      </c>
      <c r="C61" t="s">
        <v>918</v>
      </c>
      <c r="D61" t="s">
        <v>919</v>
      </c>
      <c r="E61" t="s">
        <v>930</v>
      </c>
      <c r="F61" t="s">
        <v>1203</v>
      </c>
      <c r="G61" t="s">
        <v>921</v>
      </c>
      <c r="H61" t="s">
        <v>935</v>
      </c>
      <c r="I61" t="s">
        <v>922</v>
      </c>
      <c r="J61" t="s">
        <v>923</v>
      </c>
      <c r="K61" t="s">
        <v>931</v>
      </c>
      <c r="L61" t="s">
        <v>1204</v>
      </c>
      <c r="M61" t="s">
        <v>1205</v>
      </c>
      <c r="N61">
        <v>8547</v>
      </c>
      <c r="O61">
        <v>50</v>
      </c>
      <c r="P61" t="s">
        <v>1206</v>
      </c>
      <c r="Q61" s="9">
        <v>361100000</v>
      </c>
      <c r="R61" s="9">
        <v>0</v>
      </c>
      <c r="S61" s="9">
        <v>203874516</v>
      </c>
      <c r="T61" s="9">
        <v>0</v>
      </c>
      <c r="U61" s="9">
        <v>0</v>
      </c>
      <c r="V61" s="9">
        <v>157225484</v>
      </c>
      <c r="W61" s="9">
        <v>96000000</v>
      </c>
      <c r="X61" s="9">
        <v>96000000</v>
      </c>
      <c r="Y61" s="9">
        <v>61225484</v>
      </c>
      <c r="Z61" s="9">
        <v>96000000</v>
      </c>
      <c r="AA61" s="9">
        <v>0</v>
      </c>
      <c r="AB61" s="9">
        <v>61225484</v>
      </c>
      <c r="AC61" s="9">
        <v>38400000</v>
      </c>
      <c r="AD61" s="9">
        <v>96000000</v>
      </c>
      <c r="AE61" s="9">
        <v>-61225484</v>
      </c>
      <c r="AF61" s="9">
        <v>-61225484</v>
      </c>
      <c r="AG61" s="9">
        <v>96000000</v>
      </c>
      <c r="AH61" s="9">
        <v>38400000</v>
      </c>
      <c r="AI61" s="9">
        <f t="shared" si="0"/>
        <v>0</v>
      </c>
      <c r="AJ61" s="9">
        <f t="shared" si="1"/>
        <v>0</v>
      </c>
      <c r="AK61" s="9">
        <f t="shared" si="2"/>
        <v>57600000</v>
      </c>
      <c r="AL61" s="59" t="s">
        <v>152</v>
      </c>
      <c r="AM61" t="s">
        <v>1569</v>
      </c>
    </row>
    <row r="62" spans="1:39">
      <c r="A62" t="s">
        <v>917</v>
      </c>
      <c r="B62" t="s">
        <v>869</v>
      </c>
      <c r="C62" t="s">
        <v>918</v>
      </c>
      <c r="D62" t="s">
        <v>919</v>
      </c>
      <c r="E62" t="s">
        <v>934</v>
      </c>
      <c r="F62" t="s">
        <v>1194</v>
      </c>
      <c r="G62" t="s">
        <v>921</v>
      </c>
      <c r="H62" t="s">
        <v>870</v>
      </c>
      <c r="I62" t="s">
        <v>922</v>
      </c>
      <c r="J62" t="s">
        <v>923</v>
      </c>
      <c r="K62" t="s">
        <v>936</v>
      </c>
      <c r="L62" t="s">
        <v>1195</v>
      </c>
      <c r="M62" t="s">
        <v>936</v>
      </c>
      <c r="N62">
        <v>8634</v>
      </c>
      <c r="O62">
        <v>127</v>
      </c>
      <c r="P62" t="s">
        <v>1207</v>
      </c>
      <c r="Q62" s="9">
        <v>0</v>
      </c>
      <c r="R62" s="9">
        <v>50000000</v>
      </c>
      <c r="S62" s="9">
        <v>0</v>
      </c>
      <c r="T62" s="9">
        <v>0</v>
      </c>
      <c r="U62" s="9">
        <v>0</v>
      </c>
      <c r="V62" s="9">
        <v>50000000</v>
      </c>
      <c r="W62" s="9">
        <v>50000000</v>
      </c>
      <c r="X62" s="9">
        <v>50000000</v>
      </c>
      <c r="Y62" s="9">
        <v>0</v>
      </c>
      <c r="Z62" s="9">
        <v>50000000</v>
      </c>
      <c r="AA62" s="9">
        <v>0</v>
      </c>
      <c r="AB62" s="9">
        <v>0</v>
      </c>
      <c r="AC62" s="9">
        <v>50000000</v>
      </c>
      <c r="AD62" s="9">
        <v>50000000</v>
      </c>
      <c r="AE62" s="9">
        <v>0</v>
      </c>
      <c r="AF62" s="9">
        <v>0</v>
      </c>
      <c r="AG62" s="9">
        <v>50000000</v>
      </c>
      <c r="AH62" s="9">
        <v>50000000</v>
      </c>
      <c r="AI62" s="9">
        <f t="shared" si="0"/>
        <v>0</v>
      </c>
      <c r="AJ62" s="9">
        <f t="shared" si="1"/>
        <v>0</v>
      </c>
      <c r="AK62" s="9">
        <f t="shared" si="2"/>
        <v>0</v>
      </c>
      <c r="AL62" s="59" t="s">
        <v>152</v>
      </c>
      <c r="AM62"/>
    </row>
    <row r="63" spans="1:39">
      <c r="A63" t="s">
        <v>917</v>
      </c>
      <c r="B63" t="s">
        <v>869</v>
      </c>
      <c r="C63" t="s">
        <v>918</v>
      </c>
      <c r="D63" t="s">
        <v>919</v>
      </c>
      <c r="E63" t="s">
        <v>938</v>
      </c>
      <c r="F63" t="s">
        <v>1186</v>
      </c>
      <c r="G63" t="s">
        <v>921</v>
      </c>
      <c r="H63" t="s">
        <v>870</v>
      </c>
      <c r="I63" t="s">
        <v>922</v>
      </c>
      <c r="J63" t="s">
        <v>923</v>
      </c>
      <c r="K63" t="s">
        <v>939</v>
      </c>
      <c r="L63" t="s">
        <v>1187</v>
      </c>
      <c r="M63" t="s">
        <v>939</v>
      </c>
      <c r="N63">
        <v>8548</v>
      </c>
      <c r="O63">
        <v>51</v>
      </c>
      <c r="P63" t="s">
        <v>1208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f t="shared" si="0"/>
        <v>0</v>
      </c>
      <c r="AJ63" s="9">
        <f t="shared" si="1"/>
        <v>0</v>
      </c>
      <c r="AK63" s="9">
        <f t="shared" si="2"/>
        <v>0</v>
      </c>
      <c r="AL63" s="59" t="s">
        <v>152</v>
      </c>
      <c r="AM63"/>
    </row>
    <row r="64" spans="1:39">
      <c r="A64" t="s">
        <v>917</v>
      </c>
      <c r="B64" t="s">
        <v>869</v>
      </c>
      <c r="C64" t="s">
        <v>918</v>
      </c>
      <c r="D64" t="s">
        <v>919</v>
      </c>
      <c r="E64" t="s">
        <v>942</v>
      </c>
      <c r="F64" t="s">
        <v>1199</v>
      </c>
      <c r="G64" t="s">
        <v>921</v>
      </c>
      <c r="H64" t="s">
        <v>870</v>
      </c>
      <c r="I64" t="s">
        <v>922</v>
      </c>
      <c r="J64" t="s">
        <v>923</v>
      </c>
      <c r="K64" t="s">
        <v>943</v>
      </c>
      <c r="L64" t="s">
        <v>1200</v>
      </c>
      <c r="M64" t="s">
        <v>943</v>
      </c>
      <c r="N64">
        <v>8635</v>
      </c>
      <c r="O64">
        <v>128</v>
      </c>
      <c r="P64" t="s">
        <v>1209</v>
      </c>
      <c r="Q64" s="9">
        <v>0</v>
      </c>
      <c r="R64" s="9">
        <v>420000000</v>
      </c>
      <c r="S64" s="9">
        <v>0</v>
      </c>
      <c r="T64" s="9">
        <v>0</v>
      </c>
      <c r="U64" s="9">
        <v>0</v>
      </c>
      <c r="V64" s="9">
        <v>420000000</v>
      </c>
      <c r="W64" s="9">
        <v>407482143</v>
      </c>
      <c r="X64" s="9">
        <v>407482143</v>
      </c>
      <c r="Y64" s="9">
        <v>12517857</v>
      </c>
      <c r="Z64" s="9">
        <v>407482143</v>
      </c>
      <c r="AA64" s="9">
        <v>0</v>
      </c>
      <c r="AB64" s="9">
        <v>12517857</v>
      </c>
      <c r="AC64" s="9">
        <v>407482143</v>
      </c>
      <c r="AD64" s="9">
        <v>155482143</v>
      </c>
      <c r="AE64" s="9">
        <v>-12517857</v>
      </c>
      <c r="AF64" s="9">
        <v>-12517857</v>
      </c>
      <c r="AG64" s="9">
        <v>155482143</v>
      </c>
      <c r="AH64" s="9">
        <v>155482143</v>
      </c>
      <c r="AI64" s="9">
        <f t="shared" si="0"/>
        <v>0</v>
      </c>
      <c r="AJ64" s="9">
        <f t="shared" si="1"/>
        <v>0</v>
      </c>
      <c r="AK64" s="9">
        <f t="shared" si="2"/>
        <v>0</v>
      </c>
      <c r="AL64" s="59" t="s">
        <v>152</v>
      </c>
      <c r="AM64"/>
    </row>
    <row r="65" spans="1:39">
      <c r="A65" t="s">
        <v>917</v>
      </c>
      <c r="B65" t="s">
        <v>869</v>
      </c>
      <c r="C65" t="s">
        <v>918</v>
      </c>
      <c r="D65" t="s">
        <v>919</v>
      </c>
      <c r="E65" t="s">
        <v>926</v>
      </c>
      <c r="F65" t="s">
        <v>1186</v>
      </c>
      <c r="G65" t="s">
        <v>921</v>
      </c>
      <c r="H65" t="s">
        <v>870</v>
      </c>
      <c r="I65" t="s">
        <v>922</v>
      </c>
      <c r="J65" t="s">
        <v>923</v>
      </c>
      <c r="K65" t="s">
        <v>927</v>
      </c>
      <c r="L65" t="s">
        <v>1187</v>
      </c>
      <c r="M65" t="s">
        <v>928</v>
      </c>
      <c r="N65">
        <v>8636</v>
      </c>
      <c r="O65">
        <v>129</v>
      </c>
      <c r="P65" t="s">
        <v>1210</v>
      </c>
      <c r="Q65" s="9">
        <v>0</v>
      </c>
      <c r="R65" s="9">
        <v>600000000</v>
      </c>
      <c r="S65" s="9">
        <v>0</v>
      </c>
      <c r="T65" s="9">
        <v>0</v>
      </c>
      <c r="U65" s="9">
        <v>0</v>
      </c>
      <c r="V65" s="9">
        <v>600000000</v>
      </c>
      <c r="W65" s="9">
        <v>226480796</v>
      </c>
      <c r="X65" s="9">
        <v>226480796</v>
      </c>
      <c r="Y65" s="9">
        <v>373519204</v>
      </c>
      <c r="Z65" s="9">
        <v>226480796</v>
      </c>
      <c r="AA65" s="9">
        <v>0</v>
      </c>
      <c r="AB65" s="9">
        <v>373519204</v>
      </c>
      <c r="AC65" s="9">
        <v>167976301</v>
      </c>
      <c r="AD65" s="9">
        <v>120347006</v>
      </c>
      <c r="AE65" s="9">
        <v>-354415328</v>
      </c>
      <c r="AF65" s="9">
        <v>-354415328</v>
      </c>
      <c r="AG65" s="9">
        <v>120347006</v>
      </c>
      <c r="AH65" s="9">
        <v>61842511</v>
      </c>
      <c r="AI65" s="9">
        <f t="shared" si="0"/>
        <v>0</v>
      </c>
      <c r="AJ65" s="9">
        <f t="shared" si="1"/>
        <v>0</v>
      </c>
      <c r="AK65" s="9">
        <f t="shared" si="2"/>
        <v>58504495</v>
      </c>
      <c r="AL65" s="59" t="s">
        <v>152</v>
      </c>
      <c r="AM65"/>
    </row>
    <row r="66" spans="1:39">
      <c r="A66" t="s">
        <v>917</v>
      </c>
      <c r="B66" t="s">
        <v>1211</v>
      </c>
      <c r="C66" t="s">
        <v>918</v>
      </c>
      <c r="D66" t="s">
        <v>919</v>
      </c>
      <c r="E66" t="s">
        <v>938</v>
      </c>
      <c r="F66" t="s">
        <v>1186</v>
      </c>
      <c r="G66" t="s">
        <v>921</v>
      </c>
      <c r="H66" t="s">
        <v>1212</v>
      </c>
      <c r="I66" t="s">
        <v>922</v>
      </c>
      <c r="J66" t="s">
        <v>923</v>
      </c>
      <c r="K66" t="s">
        <v>939</v>
      </c>
      <c r="L66" t="s">
        <v>1187</v>
      </c>
      <c r="M66" t="s">
        <v>939</v>
      </c>
      <c r="N66">
        <v>8626</v>
      </c>
      <c r="O66">
        <v>121</v>
      </c>
      <c r="P66" t="s">
        <v>1213</v>
      </c>
      <c r="Q66" s="9">
        <v>0</v>
      </c>
      <c r="R66" s="9">
        <v>30000000</v>
      </c>
      <c r="S66" s="9">
        <v>30000000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f t="shared" si="0"/>
        <v>0</v>
      </c>
      <c r="AJ66" s="9">
        <f t="shared" si="1"/>
        <v>0</v>
      </c>
      <c r="AK66" s="9">
        <f t="shared" si="2"/>
        <v>0</v>
      </c>
      <c r="AL66" s="59" t="s">
        <v>152</v>
      </c>
      <c r="AM66" s="117" t="s">
        <v>1570</v>
      </c>
    </row>
    <row r="67" spans="1:39">
      <c r="A67" t="s">
        <v>917</v>
      </c>
      <c r="B67" t="s">
        <v>1211</v>
      </c>
      <c r="C67" t="s">
        <v>918</v>
      </c>
      <c r="D67" t="s">
        <v>919</v>
      </c>
      <c r="E67" t="s">
        <v>942</v>
      </c>
      <c r="F67" t="s">
        <v>1199</v>
      </c>
      <c r="G67" t="s">
        <v>921</v>
      </c>
      <c r="H67" t="s">
        <v>1212</v>
      </c>
      <c r="I67" t="s">
        <v>922</v>
      </c>
      <c r="J67" t="s">
        <v>923</v>
      </c>
      <c r="K67" t="s">
        <v>943</v>
      </c>
      <c r="L67" t="s">
        <v>1200</v>
      </c>
      <c r="M67" t="s">
        <v>943</v>
      </c>
      <c r="N67">
        <v>8627</v>
      </c>
      <c r="O67">
        <v>122</v>
      </c>
      <c r="P67" t="s">
        <v>1214</v>
      </c>
      <c r="Q67" s="9">
        <v>0</v>
      </c>
      <c r="R67" s="9">
        <v>99950000</v>
      </c>
      <c r="S67" s="9">
        <v>99950000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f t="shared" ref="AI67:AI130" si="3">X67-Z67</f>
        <v>0</v>
      </c>
      <c r="AJ67" s="9">
        <f t="shared" ref="AJ67:AJ130" si="4">Z67-W67</f>
        <v>0</v>
      </c>
      <c r="AK67" s="9">
        <f t="shared" ref="AK67:AK130" si="5">W67-AC67</f>
        <v>0</v>
      </c>
      <c r="AL67" s="59" t="s">
        <v>152</v>
      </c>
      <c r="AM67" s="117" t="s">
        <v>1570</v>
      </c>
    </row>
    <row r="68" spans="1:39">
      <c r="A68" t="s">
        <v>917</v>
      </c>
      <c r="B68" t="s">
        <v>1211</v>
      </c>
      <c r="C68" t="s">
        <v>918</v>
      </c>
      <c r="D68" t="s">
        <v>919</v>
      </c>
      <c r="E68" t="s">
        <v>926</v>
      </c>
      <c r="F68" t="s">
        <v>1186</v>
      </c>
      <c r="G68" t="s">
        <v>921</v>
      </c>
      <c r="H68" t="s">
        <v>1212</v>
      </c>
      <c r="I68" t="s">
        <v>922</v>
      </c>
      <c r="J68" t="s">
        <v>923</v>
      </c>
      <c r="K68" t="s">
        <v>927</v>
      </c>
      <c r="L68" t="s">
        <v>1187</v>
      </c>
      <c r="M68" t="s">
        <v>928</v>
      </c>
      <c r="N68">
        <v>8628</v>
      </c>
      <c r="O68">
        <v>123</v>
      </c>
      <c r="P68" t="s">
        <v>1215</v>
      </c>
      <c r="Q68" s="9">
        <v>0</v>
      </c>
      <c r="R68" s="9">
        <v>174420680</v>
      </c>
      <c r="S68" s="9">
        <v>174420680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f t="shared" si="3"/>
        <v>0</v>
      </c>
      <c r="AJ68" s="9">
        <f t="shared" si="4"/>
        <v>0</v>
      </c>
      <c r="AK68" s="9">
        <f t="shared" si="5"/>
        <v>0</v>
      </c>
      <c r="AL68" s="59" t="s">
        <v>152</v>
      </c>
      <c r="AM68" s="117" t="s">
        <v>1570</v>
      </c>
    </row>
    <row r="69" spans="1:39">
      <c r="A69" t="s">
        <v>917</v>
      </c>
      <c r="B69" t="s">
        <v>1211</v>
      </c>
      <c r="C69" t="s">
        <v>1216</v>
      </c>
      <c r="D69" t="s">
        <v>919</v>
      </c>
      <c r="E69" t="s">
        <v>942</v>
      </c>
      <c r="F69" t="s">
        <v>1199</v>
      </c>
      <c r="G69" t="s">
        <v>921</v>
      </c>
      <c r="H69" t="s">
        <v>1212</v>
      </c>
      <c r="I69" t="s">
        <v>1217</v>
      </c>
      <c r="J69" t="s">
        <v>923</v>
      </c>
      <c r="K69" t="s">
        <v>943</v>
      </c>
      <c r="L69" t="s">
        <v>1200</v>
      </c>
      <c r="M69" t="s">
        <v>943</v>
      </c>
      <c r="N69">
        <v>8622</v>
      </c>
      <c r="O69">
        <v>119</v>
      </c>
      <c r="P69" t="s">
        <v>1218</v>
      </c>
      <c r="Q69" s="9">
        <v>0</v>
      </c>
      <c r="R69" s="9">
        <v>59986275</v>
      </c>
      <c r="S69" s="9">
        <v>0</v>
      </c>
      <c r="T69" s="9">
        <v>0</v>
      </c>
      <c r="U69" s="9">
        <v>0</v>
      </c>
      <c r="V69" s="9">
        <v>59986275</v>
      </c>
      <c r="W69" s="9">
        <v>59986275</v>
      </c>
      <c r="X69" s="9">
        <v>59986275</v>
      </c>
      <c r="Y69" s="9">
        <v>0</v>
      </c>
      <c r="Z69" s="9">
        <v>59986275</v>
      </c>
      <c r="AA69" s="9">
        <v>0</v>
      </c>
      <c r="AB69" s="9">
        <v>0</v>
      </c>
      <c r="AC69" s="9">
        <v>59986275</v>
      </c>
      <c r="AD69" s="9">
        <v>29986275</v>
      </c>
      <c r="AE69" s="9">
        <v>0</v>
      </c>
      <c r="AF69" s="9">
        <v>0</v>
      </c>
      <c r="AG69" s="9">
        <v>29986275</v>
      </c>
      <c r="AH69" s="9">
        <v>29986275</v>
      </c>
      <c r="AI69" s="9">
        <f t="shared" si="3"/>
        <v>0</v>
      </c>
      <c r="AJ69" s="9">
        <f t="shared" si="4"/>
        <v>0</v>
      </c>
      <c r="AK69" s="9">
        <f t="shared" si="5"/>
        <v>0</v>
      </c>
      <c r="AL69" s="59" t="s">
        <v>152</v>
      </c>
      <c r="AM69" s="117" t="s">
        <v>1570</v>
      </c>
    </row>
    <row r="70" spans="1:39">
      <c r="A70" t="s">
        <v>917</v>
      </c>
      <c r="B70" t="s">
        <v>1211</v>
      </c>
      <c r="C70" t="s">
        <v>1216</v>
      </c>
      <c r="D70" t="s">
        <v>919</v>
      </c>
      <c r="E70" t="s">
        <v>926</v>
      </c>
      <c r="F70" t="s">
        <v>1186</v>
      </c>
      <c r="G70" t="s">
        <v>921</v>
      </c>
      <c r="H70" t="s">
        <v>1212</v>
      </c>
      <c r="I70" t="s">
        <v>1217</v>
      </c>
      <c r="J70" t="s">
        <v>923</v>
      </c>
      <c r="K70" t="s">
        <v>927</v>
      </c>
      <c r="L70" t="s">
        <v>1187</v>
      </c>
      <c r="M70" t="s">
        <v>928</v>
      </c>
      <c r="N70">
        <v>8623</v>
      </c>
      <c r="O70">
        <v>120</v>
      </c>
      <c r="P70" t="s">
        <v>1219</v>
      </c>
      <c r="Q70" s="9">
        <v>0</v>
      </c>
      <c r="R70" s="9">
        <v>66495150</v>
      </c>
      <c r="S70" s="9">
        <v>0</v>
      </c>
      <c r="T70" s="9">
        <v>0</v>
      </c>
      <c r="U70" s="9">
        <v>0</v>
      </c>
      <c r="V70" s="9">
        <v>66495150</v>
      </c>
      <c r="W70" s="9">
        <v>66495150</v>
      </c>
      <c r="X70" s="9">
        <v>66495150</v>
      </c>
      <c r="Y70" s="9">
        <v>0</v>
      </c>
      <c r="Z70" s="9">
        <v>66495150</v>
      </c>
      <c r="AA70" s="9">
        <v>0</v>
      </c>
      <c r="AB70" s="9">
        <v>0</v>
      </c>
      <c r="AC70" s="9">
        <v>66495150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f t="shared" si="3"/>
        <v>0</v>
      </c>
      <c r="AJ70" s="9">
        <f t="shared" si="4"/>
        <v>0</v>
      </c>
      <c r="AK70" s="9">
        <f t="shared" si="5"/>
        <v>0</v>
      </c>
      <c r="AL70" s="59" t="s">
        <v>152</v>
      </c>
      <c r="AM70" s="117" t="s">
        <v>1570</v>
      </c>
    </row>
    <row r="71" spans="1:39">
      <c r="A71" t="s">
        <v>950</v>
      </c>
      <c r="B71" s="118" t="s">
        <v>797</v>
      </c>
      <c r="C71" t="s">
        <v>951</v>
      </c>
      <c r="D71" t="s">
        <v>952</v>
      </c>
      <c r="E71" t="s">
        <v>953</v>
      </c>
      <c r="F71" t="s">
        <v>1220</v>
      </c>
      <c r="G71" t="s">
        <v>954</v>
      </c>
      <c r="H71" t="s">
        <v>455</v>
      </c>
      <c r="I71" t="s">
        <v>955</v>
      </c>
      <c r="J71" t="s">
        <v>956</v>
      </c>
      <c r="K71" t="s">
        <v>957</v>
      </c>
      <c r="L71" t="s">
        <v>1221</v>
      </c>
      <c r="M71" t="s">
        <v>957</v>
      </c>
      <c r="N71">
        <v>8549</v>
      </c>
      <c r="O71">
        <v>52</v>
      </c>
      <c r="P71" t="s">
        <v>1222</v>
      </c>
      <c r="Q71" s="9">
        <v>184000000</v>
      </c>
      <c r="R71" s="9">
        <v>0</v>
      </c>
      <c r="S71" s="9">
        <v>0</v>
      </c>
      <c r="T71" s="9">
        <v>59352566</v>
      </c>
      <c r="U71" s="9">
        <v>0</v>
      </c>
      <c r="V71" s="9">
        <v>243352566</v>
      </c>
      <c r="W71" s="9">
        <v>201087402</v>
      </c>
      <c r="X71" s="9">
        <v>241087402</v>
      </c>
      <c r="Y71" s="9">
        <v>2265164</v>
      </c>
      <c r="Z71" s="9">
        <v>241087402</v>
      </c>
      <c r="AA71" s="9">
        <v>40000000</v>
      </c>
      <c r="AB71" s="9">
        <v>42265164</v>
      </c>
      <c r="AC71" s="9">
        <v>69112439</v>
      </c>
      <c r="AD71" s="9">
        <v>148020508</v>
      </c>
      <c r="AE71" s="9">
        <v>-2207664</v>
      </c>
      <c r="AF71" s="9">
        <v>-2207664</v>
      </c>
      <c r="AG71" s="9">
        <v>148020508</v>
      </c>
      <c r="AH71" s="9">
        <v>16045545</v>
      </c>
      <c r="AI71" s="9">
        <f t="shared" si="3"/>
        <v>0</v>
      </c>
      <c r="AJ71" s="9">
        <f t="shared" si="4"/>
        <v>40000000</v>
      </c>
      <c r="AK71" s="9">
        <f t="shared" si="5"/>
        <v>131974963</v>
      </c>
      <c r="AL71" s="59" t="s">
        <v>152</v>
      </c>
      <c r="AM71"/>
    </row>
    <row r="72" spans="1:39">
      <c r="A72" t="s">
        <v>950</v>
      </c>
      <c r="B72" s="118" t="s">
        <v>797</v>
      </c>
      <c r="C72" t="s">
        <v>951</v>
      </c>
      <c r="D72" t="s">
        <v>952</v>
      </c>
      <c r="E72" t="s">
        <v>959</v>
      </c>
      <c r="F72" t="s">
        <v>1220</v>
      </c>
      <c r="G72" t="s">
        <v>954</v>
      </c>
      <c r="H72" t="s">
        <v>455</v>
      </c>
      <c r="I72" t="s">
        <v>955</v>
      </c>
      <c r="J72" t="s">
        <v>956</v>
      </c>
      <c r="K72" t="s">
        <v>960</v>
      </c>
      <c r="L72" t="s">
        <v>1221</v>
      </c>
      <c r="M72" t="s">
        <v>960</v>
      </c>
      <c r="N72">
        <v>8550</v>
      </c>
      <c r="O72">
        <v>53</v>
      </c>
      <c r="P72" t="s">
        <v>1223</v>
      </c>
      <c r="Q72" s="9">
        <v>296000000</v>
      </c>
      <c r="R72" s="9">
        <v>4406670</v>
      </c>
      <c r="S72" s="9">
        <v>0</v>
      </c>
      <c r="T72" s="9">
        <v>0</v>
      </c>
      <c r="U72" s="9">
        <v>59352566</v>
      </c>
      <c r="V72" s="9">
        <v>241054104</v>
      </c>
      <c r="W72" s="9">
        <v>234362159</v>
      </c>
      <c r="X72" s="9">
        <v>234362159</v>
      </c>
      <c r="Y72" s="9">
        <v>6691945</v>
      </c>
      <c r="Z72" s="9">
        <v>234362159</v>
      </c>
      <c r="AA72" s="9">
        <v>0</v>
      </c>
      <c r="AB72" s="9">
        <v>6691945</v>
      </c>
      <c r="AC72" s="9">
        <v>162200538</v>
      </c>
      <c r="AD72" s="9">
        <v>83609457</v>
      </c>
      <c r="AE72" s="9">
        <v>-2285275</v>
      </c>
      <c r="AF72" s="9">
        <v>-2285275</v>
      </c>
      <c r="AG72" s="9">
        <v>83609457</v>
      </c>
      <c r="AH72" s="9">
        <v>11447836</v>
      </c>
      <c r="AI72" s="9">
        <f t="shared" si="3"/>
        <v>0</v>
      </c>
      <c r="AJ72" s="9">
        <f t="shared" si="4"/>
        <v>0</v>
      </c>
      <c r="AK72" s="9">
        <f t="shared" si="5"/>
        <v>72161621</v>
      </c>
      <c r="AL72" s="59" t="s">
        <v>152</v>
      </c>
      <c r="AM72"/>
    </row>
    <row r="73" spans="1:39">
      <c r="A73" t="s">
        <v>950</v>
      </c>
      <c r="B73" s="118" t="s">
        <v>797</v>
      </c>
      <c r="C73" t="s">
        <v>951</v>
      </c>
      <c r="D73" t="s">
        <v>962</v>
      </c>
      <c r="E73" t="s">
        <v>963</v>
      </c>
      <c r="F73" t="s">
        <v>1224</v>
      </c>
      <c r="G73" t="s">
        <v>954</v>
      </c>
      <c r="H73" t="s">
        <v>455</v>
      </c>
      <c r="I73" t="s">
        <v>955</v>
      </c>
      <c r="J73" t="s">
        <v>964</v>
      </c>
      <c r="K73" t="s">
        <v>965</v>
      </c>
      <c r="L73" t="s">
        <v>1225</v>
      </c>
      <c r="M73" t="s">
        <v>965</v>
      </c>
      <c r="N73">
        <v>8551</v>
      </c>
      <c r="O73">
        <v>54</v>
      </c>
      <c r="P73" t="s">
        <v>1226</v>
      </c>
      <c r="Q73" s="9">
        <v>427028986</v>
      </c>
      <c r="R73" s="9">
        <v>8160500</v>
      </c>
      <c r="S73" s="9">
        <v>0</v>
      </c>
      <c r="T73" s="9">
        <v>0</v>
      </c>
      <c r="U73" s="9">
        <v>89566380</v>
      </c>
      <c r="V73" s="9">
        <v>345623106</v>
      </c>
      <c r="W73" s="9">
        <v>317600027</v>
      </c>
      <c r="X73" s="9">
        <v>317600027</v>
      </c>
      <c r="Y73" s="9">
        <v>28023079</v>
      </c>
      <c r="Z73" s="9">
        <v>317600027</v>
      </c>
      <c r="AA73" s="9">
        <v>0</v>
      </c>
      <c r="AB73" s="9">
        <v>28023079</v>
      </c>
      <c r="AC73" s="9">
        <v>262943148</v>
      </c>
      <c r="AD73" s="9">
        <v>106991505</v>
      </c>
      <c r="AE73" s="9">
        <v>13476917</v>
      </c>
      <c r="AF73" s="9">
        <v>15006166</v>
      </c>
      <c r="AG73" s="9">
        <v>106991505</v>
      </c>
      <c r="AH73" s="9">
        <v>52334626</v>
      </c>
      <c r="AI73" s="9">
        <f t="shared" si="3"/>
        <v>0</v>
      </c>
      <c r="AJ73" s="9">
        <f t="shared" si="4"/>
        <v>0</v>
      </c>
      <c r="AK73" s="9">
        <f t="shared" si="5"/>
        <v>54656879</v>
      </c>
      <c r="AL73" s="59" t="s">
        <v>152</v>
      </c>
      <c r="AM73"/>
    </row>
    <row r="74" spans="1:39">
      <c r="A74" t="s">
        <v>950</v>
      </c>
      <c r="B74" s="118" t="s">
        <v>797</v>
      </c>
      <c r="C74" t="s">
        <v>967</v>
      </c>
      <c r="D74" t="s">
        <v>968</v>
      </c>
      <c r="E74" t="s">
        <v>969</v>
      </c>
      <c r="F74" t="s">
        <v>1227</v>
      </c>
      <c r="G74" t="s">
        <v>954</v>
      </c>
      <c r="H74" t="s">
        <v>455</v>
      </c>
      <c r="I74" t="s">
        <v>970</v>
      </c>
      <c r="J74" t="s">
        <v>971</v>
      </c>
      <c r="K74" t="s">
        <v>972</v>
      </c>
      <c r="L74" t="s">
        <v>1228</v>
      </c>
      <c r="M74" t="s">
        <v>972</v>
      </c>
      <c r="N74">
        <v>8552</v>
      </c>
      <c r="O74">
        <v>55</v>
      </c>
      <c r="P74" t="s">
        <v>1229</v>
      </c>
      <c r="Q74" s="9">
        <v>130000000</v>
      </c>
      <c r="R74" s="9">
        <v>1000000000</v>
      </c>
      <c r="S74" s="9">
        <v>0</v>
      </c>
      <c r="T74" s="9">
        <v>1926369</v>
      </c>
      <c r="U74" s="9">
        <v>78801127</v>
      </c>
      <c r="V74" s="9">
        <v>1053125242</v>
      </c>
      <c r="W74" s="9">
        <v>53096792</v>
      </c>
      <c r="X74" s="9">
        <v>53096792</v>
      </c>
      <c r="Y74" s="9">
        <v>1000028450</v>
      </c>
      <c r="Z74" s="9">
        <v>53096792</v>
      </c>
      <c r="AA74" s="9">
        <v>0</v>
      </c>
      <c r="AB74" s="9">
        <v>1000028450</v>
      </c>
      <c r="AC74" s="9">
        <v>53096792</v>
      </c>
      <c r="AD74" s="9">
        <v>37637466</v>
      </c>
      <c r="AE74" s="9">
        <v>-28450</v>
      </c>
      <c r="AF74" s="9">
        <v>30143599</v>
      </c>
      <c r="AG74" s="9">
        <v>37637466</v>
      </c>
      <c r="AH74" s="9">
        <v>53096792</v>
      </c>
      <c r="AI74" s="9">
        <f t="shared" si="3"/>
        <v>0</v>
      </c>
      <c r="AJ74" s="9">
        <f t="shared" si="4"/>
        <v>0</v>
      </c>
      <c r="AK74" s="9">
        <f t="shared" si="5"/>
        <v>0</v>
      </c>
      <c r="AL74" s="59" t="s">
        <v>152</v>
      </c>
      <c r="AM74"/>
    </row>
    <row r="75" spans="1:39">
      <c r="A75" t="s">
        <v>950</v>
      </c>
      <c r="B75" s="118" t="s">
        <v>797</v>
      </c>
      <c r="C75" t="s">
        <v>967</v>
      </c>
      <c r="D75" t="s">
        <v>968</v>
      </c>
      <c r="E75" t="s">
        <v>974</v>
      </c>
      <c r="F75" t="s">
        <v>1230</v>
      </c>
      <c r="G75" t="s">
        <v>954</v>
      </c>
      <c r="H75" t="s">
        <v>455</v>
      </c>
      <c r="I75" t="s">
        <v>970</v>
      </c>
      <c r="J75" t="s">
        <v>971</v>
      </c>
      <c r="K75" t="s">
        <v>975</v>
      </c>
      <c r="L75" t="s">
        <v>1231</v>
      </c>
      <c r="M75" t="s">
        <v>975</v>
      </c>
      <c r="N75">
        <v>8553</v>
      </c>
      <c r="O75">
        <v>56</v>
      </c>
      <c r="P75" t="s">
        <v>1232</v>
      </c>
      <c r="Q75" s="9">
        <v>0</v>
      </c>
      <c r="R75" s="9">
        <v>8160500</v>
      </c>
      <c r="S75" s="9">
        <v>0</v>
      </c>
      <c r="T75" s="9">
        <v>42499054</v>
      </c>
      <c r="U75" s="9">
        <v>1926369</v>
      </c>
      <c r="V75" s="9">
        <v>48733185</v>
      </c>
      <c r="W75" s="9">
        <v>39934511</v>
      </c>
      <c r="X75" s="9">
        <v>39934511</v>
      </c>
      <c r="Y75" s="9">
        <v>8798674</v>
      </c>
      <c r="Z75" s="9">
        <v>39934511</v>
      </c>
      <c r="AA75" s="9">
        <v>0</v>
      </c>
      <c r="AB75" s="9">
        <v>8798674</v>
      </c>
      <c r="AC75" s="9">
        <v>39934511</v>
      </c>
      <c r="AD75" s="9">
        <v>3196869</v>
      </c>
      <c r="AE75" s="9">
        <v>-638174</v>
      </c>
      <c r="AF75" s="9">
        <v>-638174</v>
      </c>
      <c r="AG75" s="9">
        <v>3196869</v>
      </c>
      <c r="AH75" s="9">
        <v>3196869</v>
      </c>
      <c r="AI75" s="9">
        <f t="shared" si="3"/>
        <v>0</v>
      </c>
      <c r="AJ75" s="9">
        <f t="shared" si="4"/>
        <v>0</v>
      </c>
      <c r="AK75" s="9">
        <f t="shared" si="5"/>
        <v>0</v>
      </c>
      <c r="AL75" s="59" t="s">
        <v>152</v>
      </c>
      <c r="AM75"/>
    </row>
    <row r="76" spans="1:39">
      <c r="A76" t="s">
        <v>950</v>
      </c>
      <c r="B76" s="118" t="s">
        <v>797</v>
      </c>
      <c r="C76" t="s">
        <v>967</v>
      </c>
      <c r="D76" t="s">
        <v>968</v>
      </c>
      <c r="E76" t="s">
        <v>977</v>
      </c>
      <c r="F76" t="s">
        <v>1230</v>
      </c>
      <c r="G76" t="s">
        <v>954</v>
      </c>
      <c r="H76" t="s">
        <v>455</v>
      </c>
      <c r="I76" t="s">
        <v>970</v>
      </c>
      <c r="J76" t="s">
        <v>971</v>
      </c>
      <c r="K76" t="s">
        <v>978</v>
      </c>
      <c r="L76" t="s">
        <v>1231</v>
      </c>
      <c r="M76" t="s">
        <v>978</v>
      </c>
      <c r="N76">
        <v>8554</v>
      </c>
      <c r="O76">
        <v>57</v>
      </c>
      <c r="P76" t="s">
        <v>1233</v>
      </c>
      <c r="Q76" s="9">
        <v>0</v>
      </c>
      <c r="R76" s="9">
        <v>0</v>
      </c>
      <c r="S76" s="9">
        <v>0</v>
      </c>
      <c r="T76" s="9">
        <v>302073</v>
      </c>
      <c r="U76" s="9">
        <v>0</v>
      </c>
      <c r="V76" s="9">
        <v>302073</v>
      </c>
      <c r="W76" s="9">
        <v>27312</v>
      </c>
      <c r="X76" s="9">
        <v>27312</v>
      </c>
      <c r="Y76" s="9">
        <v>274761</v>
      </c>
      <c r="Z76" s="9">
        <v>27312</v>
      </c>
      <c r="AA76" s="9">
        <v>0</v>
      </c>
      <c r="AB76" s="9">
        <v>274761</v>
      </c>
      <c r="AC76" s="9">
        <v>27312</v>
      </c>
      <c r="AD76" s="9">
        <v>27312</v>
      </c>
      <c r="AE76" s="9">
        <v>-274761</v>
      </c>
      <c r="AF76" s="9">
        <v>0</v>
      </c>
      <c r="AG76" s="9">
        <v>27312</v>
      </c>
      <c r="AH76" s="9">
        <v>27312</v>
      </c>
      <c r="AI76" s="9">
        <f t="shared" si="3"/>
        <v>0</v>
      </c>
      <c r="AJ76" s="9">
        <f t="shared" si="4"/>
        <v>0</v>
      </c>
      <c r="AK76" s="9">
        <f t="shared" si="5"/>
        <v>0</v>
      </c>
      <c r="AL76" s="59" t="s">
        <v>152</v>
      </c>
      <c r="AM76"/>
    </row>
    <row r="77" spans="1:39">
      <c r="A77" t="s">
        <v>950</v>
      </c>
      <c r="B77" s="118" t="s">
        <v>797</v>
      </c>
      <c r="C77" t="s">
        <v>967</v>
      </c>
      <c r="D77" t="s">
        <v>968</v>
      </c>
      <c r="E77" t="s">
        <v>980</v>
      </c>
      <c r="F77" t="s">
        <v>1230</v>
      </c>
      <c r="G77" t="s">
        <v>954</v>
      </c>
      <c r="H77" t="s">
        <v>455</v>
      </c>
      <c r="I77" t="s">
        <v>970</v>
      </c>
      <c r="J77" t="s">
        <v>971</v>
      </c>
      <c r="K77" t="s">
        <v>981</v>
      </c>
      <c r="L77" t="s">
        <v>1231</v>
      </c>
      <c r="M77" t="s">
        <v>982</v>
      </c>
      <c r="N77">
        <v>8555</v>
      </c>
      <c r="O77">
        <v>58</v>
      </c>
      <c r="P77" t="s">
        <v>1234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f t="shared" si="3"/>
        <v>0</v>
      </c>
      <c r="AJ77" s="9">
        <f t="shared" si="4"/>
        <v>0</v>
      </c>
      <c r="AK77" s="9">
        <f t="shared" si="5"/>
        <v>0</v>
      </c>
      <c r="AL77" s="59" t="s">
        <v>152</v>
      </c>
      <c r="AM77"/>
    </row>
    <row r="78" spans="1:39">
      <c r="A78" t="s">
        <v>950</v>
      </c>
      <c r="B78" s="118" t="s">
        <v>797</v>
      </c>
      <c r="C78" t="s">
        <v>967</v>
      </c>
      <c r="D78" t="s">
        <v>968</v>
      </c>
      <c r="E78" t="s">
        <v>984</v>
      </c>
      <c r="F78" t="s">
        <v>1230</v>
      </c>
      <c r="G78" t="s">
        <v>954</v>
      </c>
      <c r="H78" t="s">
        <v>455</v>
      </c>
      <c r="I78" t="s">
        <v>970</v>
      </c>
      <c r="J78" t="s">
        <v>971</v>
      </c>
      <c r="K78" t="s">
        <v>985</v>
      </c>
      <c r="L78" t="s">
        <v>1231</v>
      </c>
      <c r="M78" t="s">
        <v>986</v>
      </c>
      <c r="N78">
        <v>8556</v>
      </c>
      <c r="O78">
        <v>59</v>
      </c>
      <c r="P78" t="s">
        <v>1235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f t="shared" si="3"/>
        <v>0</v>
      </c>
      <c r="AJ78" s="9">
        <f t="shared" si="4"/>
        <v>0</v>
      </c>
      <c r="AK78" s="9">
        <f t="shared" si="5"/>
        <v>0</v>
      </c>
      <c r="AL78" s="59" t="s">
        <v>152</v>
      </c>
      <c r="AM78"/>
    </row>
    <row r="79" spans="1:39">
      <c r="A79" t="s">
        <v>950</v>
      </c>
      <c r="B79" s="118" t="s">
        <v>797</v>
      </c>
      <c r="C79" t="s">
        <v>967</v>
      </c>
      <c r="D79" t="s">
        <v>968</v>
      </c>
      <c r="E79" t="s">
        <v>988</v>
      </c>
      <c r="F79" t="s">
        <v>1227</v>
      </c>
      <c r="G79" t="s">
        <v>954</v>
      </c>
      <c r="H79" t="s">
        <v>455</v>
      </c>
      <c r="I79" t="s">
        <v>970</v>
      </c>
      <c r="J79" t="s">
        <v>971</v>
      </c>
      <c r="K79" t="s">
        <v>989</v>
      </c>
      <c r="L79" t="s">
        <v>1228</v>
      </c>
      <c r="M79" t="s">
        <v>989</v>
      </c>
      <c r="N79">
        <v>8557</v>
      </c>
      <c r="O79">
        <v>60</v>
      </c>
      <c r="P79" t="s">
        <v>1236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f t="shared" si="3"/>
        <v>0</v>
      </c>
      <c r="AJ79" s="9">
        <f t="shared" si="4"/>
        <v>0</v>
      </c>
      <c r="AK79" s="9">
        <f t="shared" si="5"/>
        <v>0</v>
      </c>
      <c r="AL79" s="59" t="s">
        <v>152</v>
      </c>
      <c r="AM79"/>
    </row>
    <row r="80" spans="1:39">
      <c r="A80" t="s">
        <v>950</v>
      </c>
      <c r="B80" s="118" t="s">
        <v>797</v>
      </c>
      <c r="C80" t="s">
        <v>1237</v>
      </c>
      <c r="D80" t="s">
        <v>952</v>
      </c>
      <c r="E80" t="s">
        <v>953</v>
      </c>
      <c r="F80" t="s">
        <v>1220</v>
      </c>
      <c r="G80" t="s">
        <v>954</v>
      </c>
      <c r="H80" t="s">
        <v>455</v>
      </c>
      <c r="I80" t="s">
        <v>1238</v>
      </c>
      <c r="J80" t="s">
        <v>956</v>
      </c>
      <c r="K80" t="s">
        <v>957</v>
      </c>
      <c r="L80" t="s">
        <v>1221</v>
      </c>
      <c r="M80" t="s">
        <v>957</v>
      </c>
      <c r="N80">
        <v>8558</v>
      </c>
      <c r="O80">
        <v>61</v>
      </c>
      <c r="P80" t="s">
        <v>1239</v>
      </c>
      <c r="Q80" s="9">
        <v>16000000</v>
      </c>
      <c r="R80" s="9">
        <v>0</v>
      </c>
      <c r="S80" s="9">
        <v>0</v>
      </c>
      <c r="T80" s="9">
        <v>0</v>
      </c>
      <c r="U80" s="9">
        <v>0</v>
      </c>
      <c r="V80" s="9">
        <v>16000000</v>
      </c>
      <c r="W80" s="9">
        <v>16000000</v>
      </c>
      <c r="X80" s="9">
        <v>16000000</v>
      </c>
      <c r="Y80" s="9">
        <v>0</v>
      </c>
      <c r="Z80" s="9">
        <v>16000000</v>
      </c>
      <c r="AA80" s="9">
        <v>0</v>
      </c>
      <c r="AB80" s="9">
        <v>0</v>
      </c>
      <c r="AC80" s="9">
        <v>16000000</v>
      </c>
      <c r="AD80" s="9">
        <v>16000000</v>
      </c>
      <c r="AE80" s="9">
        <v>0</v>
      </c>
      <c r="AF80" s="9">
        <v>0</v>
      </c>
      <c r="AG80" s="9">
        <v>16000000</v>
      </c>
      <c r="AH80" s="9">
        <v>16000000</v>
      </c>
      <c r="AI80" s="9">
        <f t="shared" si="3"/>
        <v>0</v>
      </c>
      <c r="AJ80" s="9">
        <f t="shared" si="4"/>
        <v>0</v>
      </c>
      <c r="AK80" s="9">
        <f t="shared" si="5"/>
        <v>0</v>
      </c>
      <c r="AL80" s="59" t="s">
        <v>152</v>
      </c>
      <c r="AM80"/>
    </row>
    <row r="81" spans="1:39">
      <c r="A81" t="s">
        <v>950</v>
      </c>
      <c r="B81" s="118" t="s">
        <v>991</v>
      </c>
      <c r="C81" t="s">
        <v>951</v>
      </c>
      <c r="D81" t="s">
        <v>962</v>
      </c>
      <c r="E81" t="s">
        <v>963</v>
      </c>
      <c r="F81" t="s">
        <v>1224</v>
      </c>
      <c r="G81" t="s">
        <v>954</v>
      </c>
      <c r="H81" t="s">
        <v>992</v>
      </c>
      <c r="I81" t="s">
        <v>955</v>
      </c>
      <c r="J81" t="s">
        <v>964</v>
      </c>
      <c r="K81" t="s">
        <v>965</v>
      </c>
      <c r="L81" t="s">
        <v>1225</v>
      </c>
      <c r="M81" t="s">
        <v>965</v>
      </c>
      <c r="N81">
        <v>8559</v>
      </c>
      <c r="O81">
        <v>62</v>
      </c>
      <c r="P81" t="s">
        <v>1240</v>
      </c>
      <c r="Q81" s="9">
        <v>9585117</v>
      </c>
      <c r="R81" s="9">
        <v>0</v>
      </c>
      <c r="S81" s="9">
        <v>0</v>
      </c>
      <c r="T81" s="9">
        <v>0</v>
      </c>
      <c r="U81" s="9">
        <v>9585117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f t="shared" si="3"/>
        <v>0</v>
      </c>
      <c r="AJ81" s="9">
        <f t="shared" si="4"/>
        <v>0</v>
      </c>
      <c r="AK81" s="9">
        <f t="shared" si="5"/>
        <v>0</v>
      </c>
      <c r="AL81" s="59" t="s">
        <v>152</v>
      </c>
      <c r="AM81"/>
    </row>
    <row r="82" spans="1:39" s="23" customFormat="1">
      <c r="A82" t="s">
        <v>950</v>
      </c>
      <c r="B82" t="s">
        <v>869</v>
      </c>
      <c r="C82" t="s">
        <v>951</v>
      </c>
      <c r="D82" t="s">
        <v>952</v>
      </c>
      <c r="E82" t="s">
        <v>953</v>
      </c>
      <c r="F82" t="s">
        <v>1220</v>
      </c>
      <c r="G82" t="s">
        <v>954</v>
      </c>
      <c r="H82" t="s">
        <v>870</v>
      </c>
      <c r="I82" t="s">
        <v>955</v>
      </c>
      <c r="J82" t="s">
        <v>956</v>
      </c>
      <c r="K82" t="s">
        <v>957</v>
      </c>
      <c r="L82" t="s">
        <v>1221</v>
      </c>
      <c r="M82" t="s">
        <v>957</v>
      </c>
      <c r="N82">
        <v>8560</v>
      </c>
      <c r="O82">
        <v>63</v>
      </c>
      <c r="P82" t="s">
        <v>1241</v>
      </c>
      <c r="Q82" s="9">
        <v>0</v>
      </c>
      <c r="R82" s="9">
        <v>100000000</v>
      </c>
      <c r="S82" s="9">
        <v>0</v>
      </c>
      <c r="T82" s="9">
        <v>38140971</v>
      </c>
      <c r="U82" s="9">
        <v>0</v>
      </c>
      <c r="V82" s="9">
        <v>138140971</v>
      </c>
      <c r="W82" s="9">
        <v>138140971</v>
      </c>
      <c r="X82" s="9">
        <v>138140971</v>
      </c>
      <c r="Y82" s="9">
        <v>0</v>
      </c>
      <c r="Z82" s="9">
        <v>138140971</v>
      </c>
      <c r="AA82" s="9">
        <v>0</v>
      </c>
      <c r="AB82" s="9">
        <v>0</v>
      </c>
      <c r="AC82" s="9">
        <v>17513515</v>
      </c>
      <c r="AD82" s="9">
        <v>138140971</v>
      </c>
      <c r="AE82" s="9">
        <v>0</v>
      </c>
      <c r="AF82" s="9">
        <v>0</v>
      </c>
      <c r="AG82" s="9">
        <v>138140971</v>
      </c>
      <c r="AH82" s="9">
        <v>17513515</v>
      </c>
      <c r="AI82" s="9">
        <f t="shared" si="3"/>
        <v>0</v>
      </c>
      <c r="AJ82" s="9">
        <f t="shared" si="4"/>
        <v>0</v>
      </c>
      <c r="AK82" s="9">
        <f t="shared" si="5"/>
        <v>120627456</v>
      </c>
      <c r="AL82" s="59" t="s">
        <v>152</v>
      </c>
      <c r="AM82"/>
    </row>
    <row r="83" spans="1:39" s="23" customFormat="1">
      <c r="A83" t="s">
        <v>950</v>
      </c>
      <c r="B83" t="s">
        <v>869</v>
      </c>
      <c r="C83" t="s">
        <v>951</v>
      </c>
      <c r="D83" t="s">
        <v>952</v>
      </c>
      <c r="E83" t="s">
        <v>959</v>
      </c>
      <c r="F83" t="s">
        <v>1220</v>
      </c>
      <c r="G83" t="s">
        <v>954</v>
      </c>
      <c r="H83" t="s">
        <v>870</v>
      </c>
      <c r="I83" t="s">
        <v>955</v>
      </c>
      <c r="J83" t="s">
        <v>956</v>
      </c>
      <c r="K83" t="s">
        <v>960</v>
      </c>
      <c r="L83" t="s">
        <v>1221</v>
      </c>
      <c r="M83" t="s">
        <v>960</v>
      </c>
      <c r="N83">
        <v>8561</v>
      </c>
      <c r="O83">
        <v>64</v>
      </c>
      <c r="P83" t="s">
        <v>1242</v>
      </c>
      <c r="Q83" s="9">
        <v>0</v>
      </c>
      <c r="R83" s="9">
        <v>280000000</v>
      </c>
      <c r="S83" s="9">
        <v>0</v>
      </c>
      <c r="T83" s="9">
        <v>0</v>
      </c>
      <c r="U83" s="9">
        <v>3140971</v>
      </c>
      <c r="V83" s="9">
        <v>276859029</v>
      </c>
      <c r="W83" s="9">
        <v>276859029</v>
      </c>
      <c r="X83" s="9">
        <v>276859029</v>
      </c>
      <c r="Y83" s="9">
        <v>0</v>
      </c>
      <c r="Z83" s="9">
        <v>276859029</v>
      </c>
      <c r="AA83" s="9">
        <v>0</v>
      </c>
      <c r="AB83" s="9">
        <v>0</v>
      </c>
      <c r="AC83" s="9">
        <v>74236477</v>
      </c>
      <c r="AD83" s="9">
        <v>276859029</v>
      </c>
      <c r="AE83" s="9">
        <v>0</v>
      </c>
      <c r="AF83" s="9">
        <v>0</v>
      </c>
      <c r="AG83" s="9">
        <v>276859029</v>
      </c>
      <c r="AH83" s="9">
        <v>74236477</v>
      </c>
      <c r="AI83" s="9">
        <f t="shared" si="3"/>
        <v>0</v>
      </c>
      <c r="AJ83" s="9">
        <f t="shared" si="4"/>
        <v>0</v>
      </c>
      <c r="AK83" s="9">
        <f t="shared" si="5"/>
        <v>202622552</v>
      </c>
      <c r="AL83" s="59" t="s">
        <v>152</v>
      </c>
      <c r="AM83"/>
    </row>
    <row r="84" spans="1:39">
      <c r="A84" t="s">
        <v>950</v>
      </c>
      <c r="B84" t="s">
        <v>869</v>
      </c>
      <c r="C84" t="s">
        <v>951</v>
      </c>
      <c r="D84" t="s">
        <v>962</v>
      </c>
      <c r="E84" t="s">
        <v>963</v>
      </c>
      <c r="F84" t="s">
        <v>1224</v>
      </c>
      <c r="G84" t="s">
        <v>954</v>
      </c>
      <c r="H84" t="s">
        <v>870</v>
      </c>
      <c r="I84" t="s">
        <v>955</v>
      </c>
      <c r="J84" t="s">
        <v>964</v>
      </c>
      <c r="K84" t="s">
        <v>965</v>
      </c>
      <c r="L84" t="s">
        <v>1225</v>
      </c>
      <c r="M84" t="s">
        <v>965</v>
      </c>
      <c r="N84">
        <v>8562</v>
      </c>
      <c r="O84">
        <v>65</v>
      </c>
      <c r="P84" t="s">
        <v>1243</v>
      </c>
      <c r="Q84" s="9">
        <v>0</v>
      </c>
      <c r="R84" s="9">
        <v>314000000</v>
      </c>
      <c r="S84" s="9">
        <v>0</v>
      </c>
      <c r="T84" s="9">
        <v>0</v>
      </c>
      <c r="U84" s="9">
        <v>32004042</v>
      </c>
      <c r="V84" s="9">
        <v>281995958</v>
      </c>
      <c r="W84" s="9">
        <v>272610787</v>
      </c>
      <c r="X84" s="9">
        <v>272610787</v>
      </c>
      <c r="Y84" s="9">
        <v>9385171</v>
      </c>
      <c r="Z84" s="9">
        <v>272610787</v>
      </c>
      <c r="AA84" s="9">
        <v>0</v>
      </c>
      <c r="AB84" s="9">
        <v>9385171</v>
      </c>
      <c r="AC84" s="9">
        <v>272610787</v>
      </c>
      <c r="AD84" s="9">
        <v>47014019</v>
      </c>
      <c r="AE84" s="9">
        <v>-9385171</v>
      </c>
      <c r="AF84" s="9">
        <v>-9385171</v>
      </c>
      <c r="AG84" s="9">
        <v>47014019</v>
      </c>
      <c r="AH84" s="9">
        <v>47014019</v>
      </c>
      <c r="AI84" s="9">
        <f t="shared" si="3"/>
        <v>0</v>
      </c>
      <c r="AJ84" s="9">
        <f t="shared" si="4"/>
        <v>0</v>
      </c>
      <c r="AK84" s="9">
        <f t="shared" si="5"/>
        <v>0</v>
      </c>
      <c r="AL84" s="59" t="s">
        <v>152</v>
      </c>
      <c r="AM84"/>
    </row>
    <row r="85" spans="1:39">
      <c r="A85" t="s">
        <v>950</v>
      </c>
      <c r="B85" t="s">
        <v>869</v>
      </c>
      <c r="C85" t="s">
        <v>967</v>
      </c>
      <c r="D85" t="s">
        <v>968</v>
      </c>
      <c r="E85" t="s">
        <v>969</v>
      </c>
      <c r="F85" t="s">
        <v>1227</v>
      </c>
      <c r="G85" t="s">
        <v>954</v>
      </c>
      <c r="H85" t="s">
        <v>870</v>
      </c>
      <c r="I85" t="s">
        <v>970</v>
      </c>
      <c r="J85" t="s">
        <v>971</v>
      </c>
      <c r="K85" t="s">
        <v>972</v>
      </c>
      <c r="L85" t="s">
        <v>1228</v>
      </c>
      <c r="M85" t="s">
        <v>972</v>
      </c>
      <c r="N85">
        <v>8563</v>
      </c>
      <c r="O85">
        <v>66</v>
      </c>
      <c r="P85" t="s">
        <v>1244</v>
      </c>
      <c r="Q85" s="9">
        <v>0</v>
      </c>
      <c r="R85" s="9">
        <v>528990531</v>
      </c>
      <c r="S85" s="9">
        <v>0</v>
      </c>
      <c r="T85" s="9">
        <v>44792199</v>
      </c>
      <c r="U85" s="9">
        <v>20914784</v>
      </c>
      <c r="V85" s="9">
        <v>552867946</v>
      </c>
      <c r="W85" s="9">
        <v>544173811</v>
      </c>
      <c r="X85" s="9">
        <v>544173811</v>
      </c>
      <c r="Y85" s="9">
        <v>8694135</v>
      </c>
      <c r="Z85" s="9">
        <v>544173811</v>
      </c>
      <c r="AA85" s="9">
        <v>0</v>
      </c>
      <c r="AB85" s="9">
        <v>8694135</v>
      </c>
      <c r="AC85" s="9">
        <v>544173811</v>
      </c>
      <c r="AD85" s="9">
        <v>499381612</v>
      </c>
      <c r="AE85" s="9">
        <v>0</v>
      </c>
      <c r="AF85" s="9">
        <v>7472572</v>
      </c>
      <c r="AG85" s="9">
        <v>499381612</v>
      </c>
      <c r="AH85" s="9">
        <v>544173811</v>
      </c>
      <c r="AI85" s="9">
        <f t="shared" si="3"/>
        <v>0</v>
      </c>
      <c r="AJ85" s="9">
        <f t="shared" si="4"/>
        <v>0</v>
      </c>
      <c r="AK85" s="9">
        <f t="shared" si="5"/>
        <v>0</v>
      </c>
      <c r="AL85" s="59" t="s">
        <v>152</v>
      </c>
      <c r="AM85"/>
    </row>
    <row r="86" spans="1:39">
      <c r="A86" t="s">
        <v>950</v>
      </c>
      <c r="B86" t="s">
        <v>869</v>
      </c>
      <c r="C86" t="s">
        <v>967</v>
      </c>
      <c r="D86" t="s">
        <v>968</v>
      </c>
      <c r="E86" t="s">
        <v>974</v>
      </c>
      <c r="F86" t="s">
        <v>1230</v>
      </c>
      <c r="G86" t="s">
        <v>954</v>
      </c>
      <c r="H86" t="s">
        <v>870</v>
      </c>
      <c r="I86" t="s">
        <v>970</v>
      </c>
      <c r="J86" t="s">
        <v>971</v>
      </c>
      <c r="K86" t="s">
        <v>975</v>
      </c>
      <c r="L86" t="s">
        <v>1231</v>
      </c>
      <c r="M86" t="s">
        <v>975</v>
      </c>
      <c r="N86">
        <v>8564</v>
      </c>
      <c r="O86">
        <v>67</v>
      </c>
      <c r="P86" t="s">
        <v>1245</v>
      </c>
      <c r="Q86" s="9">
        <v>0</v>
      </c>
      <c r="R86" s="9">
        <v>250000000</v>
      </c>
      <c r="S86" s="9">
        <v>0</v>
      </c>
      <c r="T86" s="9">
        <v>0</v>
      </c>
      <c r="U86" s="9">
        <v>91</v>
      </c>
      <c r="V86" s="9">
        <v>249999909</v>
      </c>
      <c r="W86" s="9">
        <v>249767496</v>
      </c>
      <c r="X86" s="9">
        <v>249767496</v>
      </c>
      <c r="Y86" s="9">
        <v>232413</v>
      </c>
      <c r="Z86" s="9">
        <v>249767496</v>
      </c>
      <c r="AA86" s="9">
        <v>0</v>
      </c>
      <c r="AB86" s="9">
        <v>232413</v>
      </c>
      <c r="AC86" s="9">
        <v>249767496</v>
      </c>
      <c r="AD86" s="9">
        <v>176336715</v>
      </c>
      <c r="AE86" s="9">
        <v>-208520</v>
      </c>
      <c r="AF86" s="9">
        <v>8048380</v>
      </c>
      <c r="AG86" s="9">
        <v>176336715</v>
      </c>
      <c r="AH86" s="9">
        <v>176336715</v>
      </c>
      <c r="AI86" s="9">
        <f t="shared" si="3"/>
        <v>0</v>
      </c>
      <c r="AJ86" s="9">
        <f t="shared" si="4"/>
        <v>0</v>
      </c>
      <c r="AK86" s="9">
        <f t="shared" si="5"/>
        <v>0</v>
      </c>
      <c r="AL86" s="59" t="s">
        <v>152</v>
      </c>
      <c r="AM86"/>
    </row>
    <row r="87" spans="1:39">
      <c r="A87" t="s">
        <v>950</v>
      </c>
      <c r="B87" t="s">
        <v>869</v>
      </c>
      <c r="C87" t="s">
        <v>967</v>
      </c>
      <c r="D87" t="s">
        <v>968</v>
      </c>
      <c r="E87" t="s">
        <v>977</v>
      </c>
      <c r="F87" t="s">
        <v>1230</v>
      </c>
      <c r="G87" t="s">
        <v>954</v>
      </c>
      <c r="H87" t="s">
        <v>870</v>
      </c>
      <c r="I87" t="s">
        <v>970</v>
      </c>
      <c r="J87" t="s">
        <v>971</v>
      </c>
      <c r="K87" t="s">
        <v>978</v>
      </c>
      <c r="L87" t="s">
        <v>1231</v>
      </c>
      <c r="M87" t="s">
        <v>978</v>
      </c>
      <c r="N87">
        <v>8565</v>
      </c>
      <c r="O87">
        <v>68</v>
      </c>
      <c r="P87" t="s">
        <v>1246</v>
      </c>
      <c r="Q87" s="9">
        <v>0</v>
      </c>
      <c r="R87" s="9">
        <v>33342647</v>
      </c>
      <c r="S87" s="9">
        <v>0</v>
      </c>
      <c r="T87" s="9">
        <v>10342647</v>
      </c>
      <c r="U87" s="9">
        <v>29940240</v>
      </c>
      <c r="V87" s="9">
        <v>13745054</v>
      </c>
      <c r="W87" s="9">
        <v>13541154</v>
      </c>
      <c r="X87" s="9">
        <v>13541154</v>
      </c>
      <c r="Y87" s="9">
        <v>203900</v>
      </c>
      <c r="Z87" s="9">
        <v>13541154</v>
      </c>
      <c r="AA87" s="9">
        <v>0</v>
      </c>
      <c r="AB87" s="9">
        <v>203900</v>
      </c>
      <c r="AC87" s="9">
        <v>13541154</v>
      </c>
      <c r="AD87" s="9">
        <v>13541154</v>
      </c>
      <c r="AE87" s="9">
        <v>-203900</v>
      </c>
      <c r="AF87" s="9">
        <v>-203900</v>
      </c>
      <c r="AG87" s="9">
        <v>13541154</v>
      </c>
      <c r="AH87" s="9">
        <v>13541154</v>
      </c>
      <c r="AI87" s="9">
        <f t="shared" si="3"/>
        <v>0</v>
      </c>
      <c r="AJ87" s="9">
        <f t="shared" si="4"/>
        <v>0</v>
      </c>
      <c r="AK87" s="9">
        <f t="shared" si="5"/>
        <v>0</v>
      </c>
      <c r="AL87" s="59" t="s">
        <v>152</v>
      </c>
      <c r="AM87"/>
    </row>
    <row r="88" spans="1:39">
      <c r="A88" t="s">
        <v>950</v>
      </c>
      <c r="B88" t="s">
        <v>869</v>
      </c>
      <c r="C88" t="s">
        <v>967</v>
      </c>
      <c r="D88" t="s">
        <v>968</v>
      </c>
      <c r="E88" t="s">
        <v>980</v>
      </c>
      <c r="F88" t="s">
        <v>1230</v>
      </c>
      <c r="G88" t="s">
        <v>954</v>
      </c>
      <c r="H88" t="s">
        <v>870</v>
      </c>
      <c r="I88" t="s">
        <v>970</v>
      </c>
      <c r="J88" t="s">
        <v>971</v>
      </c>
      <c r="K88" t="s">
        <v>981</v>
      </c>
      <c r="L88" t="s">
        <v>1231</v>
      </c>
      <c r="M88" t="s">
        <v>982</v>
      </c>
      <c r="N88">
        <v>8637</v>
      </c>
      <c r="O88">
        <v>130</v>
      </c>
      <c r="P88" t="s">
        <v>1247</v>
      </c>
      <c r="Q88" s="9">
        <v>0</v>
      </c>
      <c r="R88" s="9">
        <v>23487352</v>
      </c>
      <c r="S88" s="9">
        <v>0</v>
      </c>
      <c r="T88" s="9">
        <v>5392667</v>
      </c>
      <c r="U88" s="9">
        <v>17635019</v>
      </c>
      <c r="V88" s="9">
        <v>11245000</v>
      </c>
      <c r="W88" s="9">
        <v>11245000</v>
      </c>
      <c r="X88" s="9">
        <v>11245000</v>
      </c>
      <c r="Y88" s="9">
        <v>0</v>
      </c>
      <c r="Z88" s="9">
        <v>11245000</v>
      </c>
      <c r="AA88" s="9">
        <v>0</v>
      </c>
      <c r="AB88" s="9">
        <v>0</v>
      </c>
      <c r="AC88" s="9">
        <v>11245000</v>
      </c>
      <c r="AD88" s="9">
        <v>11245000</v>
      </c>
      <c r="AE88" s="9">
        <v>0</v>
      </c>
      <c r="AF88" s="9">
        <v>0</v>
      </c>
      <c r="AG88" s="9">
        <v>11245000</v>
      </c>
      <c r="AH88" s="9">
        <v>11245000</v>
      </c>
      <c r="AI88" s="9">
        <f t="shared" si="3"/>
        <v>0</v>
      </c>
      <c r="AJ88" s="9">
        <f t="shared" si="4"/>
        <v>0</v>
      </c>
      <c r="AK88" s="9">
        <f t="shared" si="5"/>
        <v>0</v>
      </c>
      <c r="AL88" s="59" t="s">
        <v>152</v>
      </c>
      <c r="AM88"/>
    </row>
    <row r="89" spans="1:39">
      <c r="A89" s="58" t="s">
        <v>950</v>
      </c>
      <c r="B89" s="58" t="s">
        <v>869</v>
      </c>
      <c r="C89" s="58" t="s">
        <v>967</v>
      </c>
      <c r="D89" s="58" t="s">
        <v>968</v>
      </c>
      <c r="E89" s="58" t="s">
        <v>984</v>
      </c>
      <c r="F89" s="58" t="s">
        <v>1230</v>
      </c>
      <c r="G89" s="58" t="s">
        <v>954</v>
      </c>
      <c r="H89" s="58" t="s">
        <v>870</v>
      </c>
      <c r="I89" s="58" t="s">
        <v>970</v>
      </c>
      <c r="J89" s="58" t="s">
        <v>971</v>
      </c>
      <c r="K89" s="58" t="s">
        <v>985</v>
      </c>
      <c r="L89" s="58" t="s">
        <v>1231</v>
      </c>
      <c r="M89" s="58" t="s">
        <v>986</v>
      </c>
      <c r="N89" s="58">
        <v>8566</v>
      </c>
      <c r="O89" s="58">
        <v>69</v>
      </c>
      <c r="P89" s="58" t="s">
        <v>1248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f t="shared" si="3"/>
        <v>0</v>
      </c>
      <c r="AJ89" s="9">
        <f t="shared" si="4"/>
        <v>0</v>
      </c>
      <c r="AK89" s="9">
        <f t="shared" si="5"/>
        <v>0</v>
      </c>
      <c r="AL89" s="59" t="s">
        <v>152</v>
      </c>
      <c r="AM89"/>
    </row>
    <row r="90" spans="1:39">
      <c r="A90" s="58" t="s">
        <v>950</v>
      </c>
      <c r="B90" s="58" t="s">
        <v>869</v>
      </c>
      <c r="C90" s="58" t="s">
        <v>967</v>
      </c>
      <c r="D90" s="58" t="s">
        <v>968</v>
      </c>
      <c r="E90" s="58" t="s">
        <v>984</v>
      </c>
      <c r="F90" s="58" t="s">
        <v>1230</v>
      </c>
      <c r="G90" s="58" t="s">
        <v>954</v>
      </c>
      <c r="H90" s="58" t="s">
        <v>870</v>
      </c>
      <c r="I90" s="58" t="s">
        <v>970</v>
      </c>
      <c r="J90" s="58" t="s">
        <v>971</v>
      </c>
      <c r="K90" s="58" t="s">
        <v>985</v>
      </c>
      <c r="L90" s="58" t="s">
        <v>1231</v>
      </c>
      <c r="M90" s="58" t="s">
        <v>986</v>
      </c>
      <c r="N90" s="58">
        <v>8638</v>
      </c>
      <c r="O90" s="58">
        <v>131</v>
      </c>
      <c r="P90" s="58" t="s">
        <v>1249</v>
      </c>
      <c r="Q90" s="59">
        <v>0</v>
      </c>
      <c r="R90" s="59">
        <v>90699999</v>
      </c>
      <c r="S90" s="59">
        <v>0</v>
      </c>
      <c r="T90" s="59">
        <v>699999</v>
      </c>
      <c r="U90" s="59">
        <v>11257907</v>
      </c>
      <c r="V90" s="59">
        <v>80142091</v>
      </c>
      <c r="W90" s="59">
        <v>26706913</v>
      </c>
      <c r="X90" s="59">
        <v>26706913</v>
      </c>
      <c r="Y90" s="59">
        <v>53435178</v>
      </c>
      <c r="Z90" s="59">
        <v>26706913</v>
      </c>
      <c r="AA90" s="59">
        <v>0</v>
      </c>
      <c r="AB90" s="59">
        <v>53435178</v>
      </c>
      <c r="AC90" s="59">
        <v>0</v>
      </c>
      <c r="AD90" s="9">
        <v>26706913</v>
      </c>
      <c r="AE90" s="9">
        <v>-53435178</v>
      </c>
      <c r="AF90" s="9">
        <v>-6092987</v>
      </c>
      <c r="AG90" s="9">
        <v>26706913</v>
      </c>
      <c r="AH90" s="9">
        <v>0</v>
      </c>
      <c r="AI90" s="9">
        <f t="shared" si="3"/>
        <v>0</v>
      </c>
      <c r="AJ90" s="9">
        <f t="shared" si="4"/>
        <v>0</v>
      </c>
      <c r="AK90" s="9">
        <f t="shared" si="5"/>
        <v>26706913</v>
      </c>
      <c r="AL90" s="59" t="s">
        <v>152</v>
      </c>
      <c r="AM90"/>
    </row>
    <row r="91" spans="1:39">
      <c r="A91" t="s">
        <v>950</v>
      </c>
      <c r="B91" t="s">
        <v>869</v>
      </c>
      <c r="C91" t="s">
        <v>967</v>
      </c>
      <c r="D91" t="s">
        <v>968</v>
      </c>
      <c r="E91" t="s">
        <v>988</v>
      </c>
      <c r="F91" t="s">
        <v>1227</v>
      </c>
      <c r="G91" t="s">
        <v>954</v>
      </c>
      <c r="H91" t="s">
        <v>870</v>
      </c>
      <c r="I91" t="s">
        <v>970</v>
      </c>
      <c r="J91" t="s">
        <v>971</v>
      </c>
      <c r="K91" t="s">
        <v>989</v>
      </c>
      <c r="L91" t="s">
        <v>1228</v>
      </c>
      <c r="M91" t="s">
        <v>989</v>
      </c>
      <c r="N91">
        <v>8639</v>
      </c>
      <c r="O91">
        <v>132</v>
      </c>
      <c r="P91" t="s">
        <v>1250</v>
      </c>
      <c r="Q91" s="9">
        <v>0</v>
      </c>
      <c r="R91" s="9">
        <v>16479471</v>
      </c>
      <c r="S91" s="9">
        <v>0</v>
      </c>
      <c r="T91" s="9">
        <v>4479471</v>
      </c>
      <c r="U91" s="9">
        <v>20958942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f t="shared" si="3"/>
        <v>0</v>
      </c>
      <c r="AJ91" s="9">
        <f t="shared" si="4"/>
        <v>0</v>
      </c>
      <c r="AK91" s="9">
        <f t="shared" si="5"/>
        <v>0</v>
      </c>
      <c r="AL91" s="59" t="s">
        <v>152</v>
      </c>
      <c r="AM91"/>
    </row>
    <row r="92" spans="1:39">
      <c r="A92" t="s">
        <v>1003</v>
      </c>
      <c r="B92" s="118" t="s">
        <v>797</v>
      </c>
      <c r="C92" t="s">
        <v>967</v>
      </c>
      <c r="D92" t="s">
        <v>1004</v>
      </c>
      <c r="E92" t="s">
        <v>1010</v>
      </c>
      <c r="F92" t="s">
        <v>1251</v>
      </c>
      <c r="G92" t="s">
        <v>1006</v>
      </c>
      <c r="H92" t="s">
        <v>455</v>
      </c>
      <c r="I92" t="s">
        <v>970</v>
      </c>
      <c r="J92" t="s">
        <v>1007</v>
      </c>
      <c r="K92" t="s">
        <v>1011</v>
      </c>
      <c r="L92" t="s">
        <v>1252</v>
      </c>
      <c r="M92" t="s">
        <v>1011</v>
      </c>
      <c r="N92">
        <v>8567</v>
      </c>
      <c r="O92">
        <v>70</v>
      </c>
      <c r="P92" t="s">
        <v>1253</v>
      </c>
      <c r="Q92" s="9">
        <v>10000000</v>
      </c>
      <c r="R92" s="9">
        <v>0</v>
      </c>
      <c r="S92" s="9">
        <v>0</v>
      </c>
      <c r="T92" s="9">
        <v>0</v>
      </c>
      <c r="U92" s="9">
        <v>0</v>
      </c>
      <c r="V92" s="9">
        <v>10000000</v>
      </c>
      <c r="W92" s="9">
        <v>0</v>
      </c>
      <c r="X92" s="9">
        <v>10000000</v>
      </c>
      <c r="Y92" s="9">
        <v>0</v>
      </c>
      <c r="Z92" s="9">
        <v>10000000</v>
      </c>
      <c r="AA92" s="9">
        <v>10000000</v>
      </c>
      <c r="AB92" s="9">
        <v>10000000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f t="shared" si="3"/>
        <v>0</v>
      </c>
      <c r="AJ92" s="9">
        <f t="shared" si="4"/>
        <v>10000000</v>
      </c>
      <c r="AK92" s="9">
        <f t="shared" si="5"/>
        <v>0</v>
      </c>
      <c r="AL92" s="59" t="s">
        <v>152</v>
      </c>
      <c r="AM92"/>
    </row>
    <row r="93" spans="1:39">
      <c r="A93" t="s">
        <v>1003</v>
      </c>
      <c r="B93" s="118" t="s">
        <v>797</v>
      </c>
      <c r="C93" t="s">
        <v>967</v>
      </c>
      <c r="D93" t="s">
        <v>1004</v>
      </c>
      <c r="E93" t="s">
        <v>1013</v>
      </c>
      <c r="F93" t="s">
        <v>1254</v>
      </c>
      <c r="G93" t="s">
        <v>1006</v>
      </c>
      <c r="H93" t="s">
        <v>455</v>
      </c>
      <c r="I93" t="s">
        <v>970</v>
      </c>
      <c r="J93" t="s">
        <v>1007</v>
      </c>
      <c r="K93" t="s">
        <v>1014</v>
      </c>
      <c r="L93" t="s">
        <v>1255</v>
      </c>
      <c r="M93" t="s">
        <v>1014</v>
      </c>
      <c r="N93">
        <v>8568</v>
      </c>
      <c r="O93">
        <v>71</v>
      </c>
      <c r="P93" t="s">
        <v>1256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f t="shared" si="3"/>
        <v>0</v>
      </c>
      <c r="AJ93" s="9">
        <f t="shared" si="4"/>
        <v>0</v>
      </c>
      <c r="AK93" s="9">
        <f t="shared" si="5"/>
        <v>0</v>
      </c>
      <c r="AL93" s="59" t="s">
        <v>152</v>
      </c>
      <c r="AM93"/>
    </row>
    <row r="94" spans="1:39">
      <c r="A94" t="s">
        <v>1003</v>
      </c>
      <c r="B94" s="118" t="s">
        <v>797</v>
      </c>
      <c r="C94" t="s">
        <v>967</v>
      </c>
      <c r="D94" t="s">
        <v>1004</v>
      </c>
      <c r="E94" t="s">
        <v>1016</v>
      </c>
      <c r="F94" t="s">
        <v>1257</v>
      </c>
      <c r="G94" t="s">
        <v>1006</v>
      </c>
      <c r="H94" t="s">
        <v>455</v>
      </c>
      <c r="I94" t="s">
        <v>970</v>
      </c>
      <c r="J94" t="s">
        <v>1007</v>
      </c>
      <c r="K94" t="s">
        <v>1017</v>
      </c>
      <c r="L94" t="s">
        <v>1258</v>
      </c>
      <c r="M94" t="s">
        <v>1017</v>
      </c>
      <c r="N94">
        <v>8569</v>
      </c>
      <c r="O94">
        <v>72</v>
      </c>
      <c r="P94" t="s">
        <v>1259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f t="shared" si="3"/>
        <v>0</v>
      </c>
      <c r="AJ94" s="9">
        <f t="shared" si="4"/>
        <v>0</v>
      </c>
      <c r="AK94" s="9">
        <f t="shared" si="5"/>
        <v>0</v>
      </c>
      <c r="AL94" s="59" t="s">
        <v>152</v>
      </c>
      <c r="AM94"/>
    </row>
    <row r="95" spans="1:39">
      <c r="A95" t="s">
        <v>1003</v>
      </c>
      <c r="B95" s="118" t="s">
        <v>797</v>
      </c>
      <c r="C95" t="s">
        <v>967</v>
      </c>
      <c r="D95" t="s">
        <v>1004</v>
      </c>
      <c r="E95" t="s">
        <v>1019</v>
      </c>
      <c r="F95" t="s">
        <v>1260</v>
      </c>
      <c r="G95" t="s">
        <v>1006</v>
      </c>
      <c r="H95" t="s">
        <v>455</v>
      </c>
      <c r="I95" t="s">
        <v>970</v>
      </c>
      <c r="J95" t="s">
        <v>1007</v>
      </c>
      <c r="K95" t="s">
        <v>1020</v>
      </c>
      <c r="L95" t="s">
        <v>1261</v>
      </c>
      <c r="M95" t="s">
        <v>1020</v>
      </c>
      <c r="N95">
        <v>8570</v>
      </c>
      <c r="O95">
        <v>73</v>
      </c>
      <c r="P95" t="s">
        <v>1262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f t="shared" si="3"/>
        <v>0</v>
      </c>
      <c r="AJ95" s="9">
        <f t="shared" si="4"/>
        <v>0</v>
      </c>
      <c r="AK95" s="9">
        <f t="shared" si="5"/>
        <v>0</v>
      </c>
      <c r="AL95" s="59" t="s">
        <v>152</v>
      </c>
      <c r="AM95"/>
    </row>
    <row r="96" spans="1:39">
      <c r="A96" t="s">
        <v>1003</v>
      </c>
      <c r="B96" s="118" t="s">
        <v>797</v>
      </c>
      <c r="C96" t="s">
        <v>967</v>
      </c>
      <c r="D96" t="s">
        <v>1004</v>
      </c>
      <c r="E96" t="s">
        <v>1022</v>
      </c>
      <c r="F96" t="s">
        <v>1263</v>
      </c>
      <c r="G96" t="s">
        <v>1006</v>
      </c>
      <c r="H96" t="s">
        <v>455</v>
      </c>
      <c r="I96" t="s">
        <v>970</v>
      </c>
      <c r="J96" t="s">
        <v>1007</v>
      </c>
      <c r="K96" t="s">
        <v>1023</v>
      </c>
      <c r="L96" t="s">
        <v>1264</v>
      </c>
      <c r="M96" t="s">
        <v>1023</v>
      </c>
      <c r="N96">
        <v>8571</v>
      </c>
      <c r="O96">
        <v>74</v>
      </c>
      <c r="P96" t="s">
        <v>1265</v>
      </c>
      <c r="Q96" s="9">
        <v>0</v>
      </c>
      <c r="R96" s="9">
        <v>18111229</v>
      </c>
      <c r="S96" s="9">
        <v>0</v>
      </c>
      <c r="T96" s="9">
        <v>0</v>
      </c>
      <c r="U96" s="9">
        <v>0</v>
      </c>
      <c r="V96" s="9">
        <v>18111229</v>
      </c>
      <c r="W96" s="9">
        <v>0</v>
      </c>
      <c r="X96" s="9">
        <v>0</v>
      </c>
      <c r="Y96" s="9">
        <v>18111229</v>
      </c>
      <c r="Z96" s="9">
        <v>0</v>
      </c>
      <c r="AA96" s="9">
        <v>0</v>
      </c>
      <c r="AB96" s="9">
        <v>18111229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f t="shared" si="3"/>
        <v>0</v>
      </c>
      <c r="AJ96" s="9">
        <f t="shared" si="4"/>
        <v>0</v>
      </c>
      <c r="AK96" s="9">
        <f t="shared" si="5"/>
        <v>0</v>
      </c>
      <c r="AL96" s="59" t="s">
        <v>152</v>
      </c>
      <c r="AM96"/>
    </row>
    <row r="97" spans="1:39">
      <c r="A97" t="s">
        <v>1003</v>
      </c>
      <c r="B97" s="118" t="s">
        <v>797</v>
      </c>
      <c r="C97" t="s">
        <v>967</v>
      </c>
      <c r="D97" t="s">
        <v>1004</v>
      </c>
      <c r="E97" t="s">
        <v>1025</v>
      </c>
      <c r="F97" t="s">
        <v>1266</v>
      </c>
      <c r="G97" t="s">
        <v>1006</v>
      </c>
      <c r="H97" t="s">
        <v>455</v>
      </c>
      <c r="I97" t="s">
        <v>970</v>
      </c>
      <c r="J97" t="s">
        <v>1007</v>
      </c>
      <c r="K97" t="s">
        <v>1026</v>
      </c>
      <c r="L97" t="s">
        <v>1267</v>
      </c>
      <c r="M97" t="s">
        <v>1026</v>
      </c>
      <c r="N97">
        <v>8572</v>
      </c>
      <c r="O97">
        <v>75</v>
      </c>
      <c r="P97" t="s">
        <v>1268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f t="shared" si="3"/>
        <v>0</v>
      </c>
      <c r="AJ97" s="9">
        <f t="shared" si="4"/>
        <v>0</v>
      </c>
      <c r="AK97" s="9">
        <f t="shared" si="5"/>
        <v>0</v>
      </c>
      <c r="AL97" s="59" t="s">
        <v>152</v>
      </c>
      <c r="AM97"/>
    </row>
    <row r="98" spans="1:39">
      <c r="A98" t="s">
        <v>1003</v>
      </c>
      <c r="B98" s="118" t="s">
        <v>797</v>
      </c>
      <c r="C98" t="s">
        <v>1269</v>
      </c>
      <c r="D98" t="s">
        <v>1004</v>
      </c>
      <c r="E98" t="s">
        <v>1010</v>
      </c>
      <c r="F98" t="s">
        <v>1251</v>
      </c>
      <c r="G98" t="s">
        <v>1006</v>
      </c>
      <c r="H98" t="s">
        <v>455</v>
      </c>
      <c r="I98" t="s">
        <v>1270</v>
      </c>
      <c r="J98" t="s">
        <v>1007</v>
      </c>
      <c r="K98" t="s">
        <v>1011</v>
      </c>
      <c r="L98" t="s">
        <v>1252</v>
      </c>
      <c r="M98" t="s">
        <v>1011</v>
      </c>
      <c r="N98">
        <v>8573</v>
      </c>
      <c r="O98">
        <v>76</v>
      </c>
      <c r="P98" t="s">
        <v>1271</v>
      </c>
      <c r="Q98" s="9">
        <v>340000000</v>
      </c>
      <c r="R98" s="9">
        <v>0</v>
      </c>
      <c r="S98" s="9">
        <v>0</v>
      </c>
      <c r="T98" s="9">
        <v>0</v>
      </c>
      <c r="U98" s="9">
        <v>0</v>
      </c>
      <c r="V98" s="9">
        <v>340000000</v>
      </c>
      <c r="W98" s="9">
        <v>340000000</v>
      </c>
      <c r="X98" s="9">
        <v>340000000</v>
      </c>
      <c r="Y98" s="9">
        <v>0</v>
      </c>
      <c r="Z98" s="9">
        <v>340000000</v>
      </c>
      <c r="AA98" s="9">
        <v>0</v>
      </c>
      <c r="AB98" s="9">
        <v>0</v>
      </c>
      <c r="AC98" s="9">
        <v>340000000</v>
      </c>
      <c r="AD98" s="9">
        <v>180000000</v>
      </c>
      <c r="AE98" s="9">
        <v>0</v>
      </c>
      <c r="AF98" s="9">
        <v>0</v>
      </c>
      <c r="AG98" s="9">
        <v>180000000</v>
      </c>
      <c r="AH98" s="9">
        <v>180000000</v>
      </c>
      <c r="AI98" s="9">
        <f t="shared" si="3"/>
        <v>0</v>
      </c>
      <c r="AJ98" s="9">
        <f t="shared" si="4"/>
        <v>0</v>
      </c>
      <c r="AK98" s="9">
        <f t="shared" si="5"/>
        <v>0</v>
      </c>
      <c r="AL98" s="59" t="s">
        <v>152</v>
      </c>
      <c r="AM98"/>
    </row>
    <row r="99" spans="1:39">
      <c r="A99" t="s">
        <v>1003</v>
      </c>
      <c r="B99" s="118" t="s">
        <v>991</v>
      </c>
      <c r="C99" t="s">
        <v>967</v>
      </c>
      <c r="D99" t="s">
        <v>1004</v>
      </c>
      <c r="E99" t="s">
        <v>1013</v>
      </c>
      <c r="F99" t="s">
        <v>1254</v>
      </c>
      <c r="G99" t="s">
        <v>1006</v>
      </c>
      <c r="H99" t="s">
        <v>992</v>
      </c>
      <c r="I99" t="s">
        <v>970</v>
      </c>
      <c r="J99" t="s">
        <v>1007</v>
      </c>
      <c r="K99" t="s">
        <v>1014</v>
      </c>
      <c r="L99" t="s">
        <v>1255</v>
      </c>
      <c r="M99" t="s">
        <v>1014</v>
      </c>
      <c r="N99">
        <v>8574</v>
      </c>
      <c r="O99">
        <v>77</v>
      </c>
      <c r="P99" t="s">
        <v>1272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f t="shared" si="3"/>
        <v>0</v>
      </c>
      <c r="AJ99" s="9">
        <f t="shared" si="4"/>
        <v>0</v>
      </c>
      <c r="AK99" s="9">
        <f t="shared" si="5"/>
        <v>0</v>
      </c>
      <c r="AL99" s="59" t="s">
        <v>152</v>
      </c>
      <c r="AM99"/>
    </row>
    <row r="100" spans="1:39">
      <c r="A100" t="s">
        <v>1003</v>
      </c>
      <c r="B100" s="118" t="s">
        <v>991</v>
      </c>
      <c r="C100" t="s">
        <v>967</v>
      </c>
      <c r="D100" t="s">
        <v>1004</v>
      </c>
      <c r="E100" t="s">
        <v>1025</v>
      </c>
      <c r="F100" t="s">
        <v>1266</v>
      </c>
      <c r="G100" t="s">
        <v>1006</v>
      </c>
      <c r="H100" t="s">
        <v>992</v>
      </c>
      <c r="I100" t="s">
        <v>970</v>
      </c>
      <c r="J100" t="s">
        <v>1007</v>
      </c>
      <c r="K100" t="s">
        <v>1026</v>
      </c>
      <c r="L100" t="s">
        <v>1267</v>
      </c>
      <c r="M100" t="s">
        <v>1008</v>
      </c>
      <c r="N100">
        <v>8575</v>
      </c>
      <c r="O100">
        <v>78</v>
      </c>
      <c r="P100" t="s">
        <v>1273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f t="shared" si="3"/>
        <v>0</v>
      </c>
      <c r="AJ100" s="9">
        <f t="shared" si="4"/>
        <v>0</v>
      </c>
      <c r="AK100" s="9">
        <f t="shared" si="5"/>
        <v>0</v>
      </c>
      <c r="AL100" s="59" t="s">
        <v>152</v>
      </c>
      <c r="AM100"/>
    </row>
    <row r="101" spans="1:39">
      <c r="A101" t="s">
        <v>1003</v>
      </c>
      <c r="B101" t="s">
        <v>869</v>
      </c>
      <c r="C101" t="s">
        <v>967</v>
      </c>
      <c r="D101" t="s">
        <v>1004</v>
      </c>
      <c r="E101" t="s">
        <v>1010</v>
      </c>
      <c r="F101" t="s">
        <v>1251</v>
      </c>
      <c r="G101" t="s">
        <v>1006</v>
      </c>
      <c r="H101" t="s">
        <v>870</v>
      </c>
      <c r="I101" t="s">
        <v>970</v>
      </c>
      <c r="J101" t="s">
        <v>1007</v>
      </c>
      <c r="K101" t="s">
        <v>1011</v>
      </c>
      <c r="L101" t="s">
        <v>1252</v>
      </c>
      <c r="M101" t="s">
        <v>1011</v>
      </c>
      <c r="N101">
        <v>8640</v>
      </c>
      <c r="O101">
        <v>133</v>
      </c>
      <c r="P101" t="s">
        <v>1274</v>
      </c>
      <c r="Q101" s="9">
        <v>0</v>
      </c>
      <c r="R101" s="9">
        <v>800000000</v>
      </c>
      <c r="S101" s="9">
        <v>0</v>
      </c>
      <c r="T101" s="9">
        <v>0</v>
      </c>
      <c r="U101" s="9">
        <v>0</v>
      </c>
      <c r="V101" s="9">
        <v>800000000</v>
      </c>
      <c r="W101" s="9">
        <v>402000000</v>
      </c>
      <c r="X101" s="9">
        <v>800000000</v>
      </c>
      <c r="Y101" s="9">
        <v>0</v>
      </c>
      <c r="Z101" s="9">
        <v>800000000</v>
      </c>
      <c r="AA101" s="9">
        <v>398000000</v>
      </c>
      <c r="AB101" s="9">
        <v>398000000</v>
      </c>
      <c r="AC101" s="9">
        <v>402000000</v>
      </c>
      <c r="AD101" s="9">
        <v>394008647</v>
      </c>
      <c r="AE101" s="9">
        <v>0</v>
      </c>
      <c r="AF101" s="9">
        <v>0</v>
      </c>
      <c r="AG101" s="9">
        <v>394008647</v>
      </c>
      <c r="AH101" s="9">
        <v>394008647</v>
      </c>
      <c r="AI101" s="9">
        <f t="shared" si="3"/>
        <v>0</v>
      </c>
      <c r="AJ101" s="9">
        <f t="shared" si="4"/>
        <v>398000000</v>
      </c>
      <c r="AK101" s="9">
        <f t="shared" si="5"/>
        <v>0</v>
      </c>
      <c r="AL101" s="59" t="s">
        <v>152</v>
      </c>
      <c r="AM101"/>
    </row>
    <row r="102" spans="1:39">
      <c r="A102" t="s">
        <v>1030</v>
      </c>
      <c r="B102" t="s">
        <v>797</v>
      </c>
      <c r="C102" t="s">
        <v>1275</v>
      </c>
      <c r="D102" t="s">
        <v>1276</v>
      </c>
      <c r="E102" t="s">
        <v>1277</v>
      </c>
      <c r="F102" t="s">
        <v>1031</v>
      </c>
      <c r="G102" t="s">
        <v>1576</v>
      </c>
      <c r="H102" t="s">
        <v>455</v>
      </c>
      <c r="I102" t="s">
        <v>1033</v>
      </c>
      <c r="J102" t="s">
        <v>1278</v>
      </c>
      <c r="K102" t="s">
        <v>1279</v>
      </c>
      <c r="L102" t="s">
        <v>1280</v>
      </c>
      <c r="M102" t="s">
        <v>1034</v>
      </c>
      <c r="N102">
        <v>8576</v>
      </c>
      <c r="O102">
        <v>79</v>
      </c>
      <c r="P102" t="s">
        <v>1281</v>
      </c>
      <c r="Q102" s="9">
        <v>3183660292</v>
      </c>
      <c r="R102" s="9">
        <v>0</v>
      </c>
      <c r="S102" s="9">
        <v>0</v>
      </c>
      <c r="T102" s="9">
        <v>7899452</v>
      </c>
      <c r="U102" s="9">
        <v>66147804</v>
      </c>
      <c r="V102" s="9">
        <v>3125411940</v>
      </c>
      <c r="W102" s="9">
        <v>2688894758</v>
      </c>
      <c r="X102" s="9">
        <v>2688894758</v>
      </c>
      <c r="Y102" s="9">
        <v>436517182</v>
      </c>
      <c r="Z102" s="9">
        <v>2688894758</v>
      </c>
      <c r="AA102" s="9">
        <v>0</v>
      </c>
      <c r="AB102" s="9">
        <v>436517182</v>
      </c>
      <c r="AC102" s="9">
        <v>2688894758</v>
      </c>
      <c r="AD102" s="9">
        <v>225757868</v>
      </c>
      <c r="AE102" s="9">
        <v>225757868</v>
      </c>
      <c r="AF102" s="9">
        <v>225757868</v>
      </c>
      <c r="AG102" s="9">
        <v>225757868</v>
      </c>
      <c r="AH102" s="9">
        <v>225757868</v>
      </c>
      <c r="AI102" s="9">
        <f t="shared" si="3"/>
        <v>0</v>
      </c>
      <c r="AJ102" s="9">
        <f t="shared" si="4"/>
        <v>0</v>
      </c>
      <c r="AK102" s="9">
        <f t="shared" si="5"/>
        <v>0</v>
      </c>
      <c r="AL102" s="59" t="s">
        <v>50</v>
      </c>
      <c r="AM102"/>
    </row>
    <row r="103" spans="1:39">
      <c r="A103" t="s">
        <v>1030</v>
      </c>
      <c r="B103" t="s">
        <v>797</v>
      </c>
      <c r="C103" t="s">
        <v>1275</v>
      </c>
      <c r="D103" t="s">
        <v>1276</v>
      </c>
      <c r="E103" t="s">
        <v>1277</v>
      </c>
      <c r="F103" t="s">
        <v>1031</v>
      </c>
      <c r="G103" t="s">
        <v>1576</v>
      </c>
      <c r="H103" t="s">
        <v>455</v>
      </c>
      <c r="I103" t="s">
        <v>1033</v>
      </c>
      <c r="J103" t="s">
        <v>1278</v>
      </c>
      <c r="K103" t="s">
        <v>1279</v>
      </c>
      <c r="L103" t="s">
        <v>1280</v>
      </c>
      <c r="M103" t="s">
        <v>1036</v>
      </c>
      <c r="N103">
        <v>8577</v>
      </c>
      <c r="O103">
        <v>80</v>
      </c>
      <c r="P103" t="s">
        <v>1282</v>
      </c>
      <c r="Q103" s="9">
        <v>49934240</v>
      </c>
      <c r="R103" s="9">
        <v>0</v>
      </c>
      <c r="S103" s="9">
        <v>0</v>
      </c>
      <c r="T103" s="9">
        <v>0</v>
      </c>
      <c r="U103" s="9">
        <v>0</v>
      </c>
      <c r="V103" s="9">
        <v>49934240</v>
      </c>
      <c r="W103" s="9">
        <v>19668929</v>
      </c>
      <c r="X103" s="9">
        <v>19668929</v>
      </c>
      <c r="Y103" s="9">
        <v>30265311</v>
      </c>
      <c r="Z103" s="9">
        <v>19668929</v>
      </c>
      <c r="AA103" s="9">
        <v>0</v>
      </c>
      <c r="AB103" s="9">
        <v>30265311</v>
      </c>
      <c r="AC103" s="9">
        <v>19668929</v>
      </c>
      <c r="AD103" s="9">
        <v>1750366</v>
      </c>
      <c r="AE103" s="9">
        <v>1750366</v>
      </c>
      <c r="AF103" s="9">
        <v>1750366</v>
      </c>
      <c r="AG103" s="9">
        <v>1750366</v>
      </c>
      <c r="AH103" s="9">
        <v>1750366</v>
      </c>
      <c r="AI103" s="9">
        <f t="shared" si="3"/>
        <v>0</v>
      </c>
      <c r="AJ103" s="9">
        <f t="shared" si="4"/>
        <v>0</v>
      </c>
      <c r="AK103" s="9">
        <f t="shared" si="5"/>
        <v>0</v>
      </c>
      <c r="AL103" s="59" t="s">
        <v>50</v>
      </c>
      <c r="AM103"/>
    </row>
    <row r="104" spans="1:39">
      <c r="A104" t="s">
        <v>1030</v>
      </c>
      <c r="B104" t="s">
        <v>797</v>
      </c>
      <c r="C104" t="s">
        <v>1275</v>
      </c>
      <c r="D104" t="s">
        <v>1276</v>
      </c>
      <c r="E104" t="s">
        <v>1277</v>
      </c>
      <c r="F104" t="s">
        <v>1031</v>
      </c>
      <c r="G104" t="s">
        <v>1576</v>
      </c>
      <c r="H104" t="s">
        <v>455</v>
      </c>
      <c r="I104" t="s">
        <v>1033</v>
      </c>
      <c r="J104" t="s">
        <v>1278</v>
      </c>
      <c r="K104" t="s">
        <v>1279</v>
      </c>
      <c r="L104" t="s">
        <v>1280</v>
      </c>
      <c r="M104" t="s">
        <v>232</v>
      </c>
      <c r="N104">
        <v>8578</v>
      </c>
      <c r="O104">
        <v>81</v>
      </c>
      <c r="P104" t="s">
        <v>1283</v>
      </c>
      <c r="Q104" s="9">
        <v>367200</v>
      </c>
      <c r="R104" s="9">
        <v>0</v>
      </c>
      <c r="S104" s="9">
        <v>0</v>
      </c>
      <c r="T104" s="9">
        <v>7200</v>
      </c>
      <c r="U104" s="9">
        <v>0</v>
      </c>
      <c r="V104" s="9">
        <v>374400</v>
      </c>
      <c r="W104" s="9">
        <v>341100</v>
      </c>
      <c r="X104" s="9">
        <v>341100</v>
      </c>
      <c r="Y104" s="9">
        <v>33300</v>
      </c>
      <c r="Z104" s="9">
        <v>341100</v>
      </c>
      <c r="AA104" s="9">
        <v>0</v>
      </c>
      <c r="AB104" s="9">
        <v>33300</v>
      </c>
      <c r="AC104" s="9">
        <v>341100</v>
      </c>
      <c r="AD104" s="9">
        <v>29100</v>
      </c>
      <c r="AE104" s="9">
        <v>29100</v>
      </c>
      <c r="AF104" s="9">
        <v>29100</v>
      </c>
      <c r="AG104" s="9">
        <v>29100</v>
      </c>
      <c r="AH104" s="9">
        <v>29100</v>
      </c>
      <c r="AI104" s="9">
        <f t="shared" si="3"/>
        <v>0</v>
      </c>
      <c r="AJ104" s="9">
        <f t="shared" si="4"/>
        <v>0</v>
      </c>
      <c r="AK104" s="9">
        <f t="shared" si="5"/>
        <v>0</v>
      </c>
      <c r="AL104" s="59" t="s">
        <v>50</v>
      </c>
      <c r="AM104"/>
    </row>
    <row r="105" spans="1:39">
      <c r="A105" t="s">
        <v>1030</v>
      </c>
      <c r="B105" t="s">
        <v>797</v>
      </c>
      <c r="C105" t="s">
        <v>1275</v>
      </c>
      <c r="D105" t="s">
        <v>1276</v>
      </c>
      <c r="E105" t="s">
        <v>1277</v>
      </c>
      <c r="F105" t="s">
        <v>1031</v>
      </c>
      <c r="G105" t="s">
        <v>1576</v>
      </c>
      <c r="H105" t="s">
        <v>455</v>
      </c>
      <c r="I105" t="s">
        <v>1033</v>
      </c>
      <c r="J105" t="s">
        <v>1278</v>
      </c>
      <c r="K105" t="s">
        <v>1279</v>
      </c>
      <c r="L105" t="s">
        <v>1280</v>
      </c>
      <c r="M105" t="s">
        <v>1039</v>
      </c>
      <c r="N105">
        <v>8579</v>
      </c>
      <c r="O105">
        <v>82</v>
      </c>
      <c r="P105" t="s">
        <v>1284</v>
      </c>
      <c r="Q105" s="9">
        <v>124299024</v>
      </c>
      <c r="R105" s="9">
        <v>0</v>
      </c>
      <c r="S105" s="9">
        <v>0</v>
      </c>
      <c r="T105" s="9">
        <v>329144</v>
      </c>
      <c r="U105" s="9">
        <v>0</v>
      </c>
      <c r="V105" s="9">
        <v>124628168</v>
      </c>
      <c r="W105" s="9">
        <v>123768351</v>
      </c>
      <c r="X105" s="9">
        <v>123768351</v>
      </c>
      <c r="Y105" s="9">
        <v>859817</v>
      </c>
      <c r="Z105" s="9">
        <v>123768351</v>
      </c>
      <c r="AA105" s="9">
        <v>0</v>
      </c>
      <c r="AB105" s="9">
        <v>859817</v>
      </c>
      <c r="AC105" s="9">
        <v>123768351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f t="shared" si="3"/>
        <v>0</v>
      </c>
      <c r="AJ105" s="9">
        <f t="shared" si="4"/>
        <v>0</v>
      </c>
      <c r="AK105" s="9">
        <f t="shared" si="5"/>
        <v>0</v>
      </c>
      <c r="AL105" s="59" t="s">
        <v>50</v>
      </c>
      <c r="AM105"/>
    </row>
    <row r="106" spans="1:39">
      <c r="A106" t="s">
        <v>1030</v>
      </c>
      <c r="B106" t="s">
        <v>797</v>
      </c>
      <c r="C106" t="s">
        <v>1275</v>
      </c>
      <c r="D106" t="s">
        <v>1276</v>
      </c>
      <c r="E106" t="s">
        <v>1277</v>
      </c>
      <c r="F106" t="s">
        <v>1031</v>
      </c>
      <c r="G106" t="s">
        <v>1576</v>
      </c>
      <c r="H106" t="s">
        <v>455</v>
      </c>
      <c r="I106" t="s">
        <v>1033</v>
      </c>
      <c r="J106" t="s">
        <v>1278</v>
      </c>
      <c r="K106" t="s">
        <v>1279</v>
      </c>
      <c r="L106" t="s">
        <v>1280</v>
      </c>
      <c r="M106" t="s">
        <v>1041</v>
      </c>
      <c r="N106">
        <v>8580</v>
      </c>
      <c r="O106">
        <v>83</v>
      </c>
      <c r="P106" t="s">
        <v>1285</v>
      </c>
      <c r="Q106" s="9">
        <v>86987897</v>
      </c>
      <c r="R106" s="9">
        <v>0</v>
      </c>
      <c r="S106" s="9">
        <v>0</v>
      </c>
      <c r="T106" s="9">
        <v>464065</v>
      </c>
      <c r="U106" s="9">
        <v>0</v>
      </c>
      <c r="V106" s="9">
        <v>87451962</v>
      </c>
      <c r="W106" s="9">
        <v>87451962</v>
      </c>
      <c r="X106" s="9">
        <v>87451962</v>
      </c>
      <c r="Y106" s="9">
        <v>0</v>
      </c>
      <c r="Z106" s="9">
        <v>87451962</v>
      </c>
      <c r="AA106" s="9">
        <v>0</v>
      </c>
      <c r="AB106" s="9">
        <v>0</v>
      </c>
      <c r="AC106" s="9">
        <v>87451962</v>
      </c>
      <c r="AD106" s="9">
        <v>1898319</v>
      </c>
      <c r="AE106" s="9">
        <v>1898319</v>
      </c>
      <c r="AF106" s="9">
        <v>1898319</v>
      </c>
      <c r="AG106" s="9">
        <v>1898319</v>
      </c>
      <c r="AH106" s="9">
        <v>1898319</v>
      </c>
      <c r="AI106" s="9">
        <f t="shared" si="3"/>
        <v>0</v>
      </c>
      <c r="AJ106" s="9">
        <f t="shared" si="4"/>
        <v>0</v>
      </c>
      <c r="AK106" s="9">
        <f t="shared" si="5"/>
        <v>0</v>
      </c>
      <c r="AL106" s="59" t="s">
        <v>50</v>
      </c>
      <c r="AM106"/>
    </row>
    <row r="107" spans="1:39">
      <c r="A107" t="s">
        <v>1030</v>
      </c>
      <c r="B107" t="s">
        <v>797</v>
      </c>
      <c r="C107" t="s">
        <v>1275</v>
      </c>
      <c r="D107" t="s">
        <v>1276</v>
      </c>
      <c r="E107" t="s">
        <v>1277</v>
      </c>
      <c r="F107" t="s">
        <v>1031</v>
      </c>
      <c r="G107" t="s">
        <v>1576</v>
      </c>
      <c r="H107" t="s">
        <v>455</v>
      </c>
      <c r="I107" t="s">
        <v>1033</v>
      </c>
      <c r="J107" t="s">
        <v>1278</v>
      </c>
      <c r="K107" t="s">
        <v>1279</v>
      </c>
      <c r="L107" t="s">
        <v>1280</v>
      </c>
      <c r="M107" t="s">
        <v>1043</v>
      </c>
      <c r="N107">
        <v>8581</v>
      </c>
      <c r="O107">
        <v>84</v>
      </c>
      <c r="P107" t="s">
        <v>1286</v>
      </c>
      <c r="Q107" s="9">
        <v>278686181</v>
      </c>
      <c r="R107" s="9">
        <v>0</v>
      </c>
      <c r="S107" s="9">
        <v>0</v>
      </c>
      <c r="T107" s="9">
        <v>1040248</v>
      </c>
      <c r="U107" s="9">
        <v>0</v>
      </c>
      <c r="V107" s="9">
        <v>279726429</v>
      </c>
      <c r="W107" s="9">
        <v>258847438</v>
      </c>
      <c r="X107" s="9">
        <v>258847438</v>
      </c>
      <c r="Y107" s="9">
        <v>20878991</v>
      </c>
      <c r="Z107" s="9">
        <v>258847438</v>
      </c>
      <c r="AA107" s="9">
        <v>0</v>
      </c>
      <c r="AB107" s="9">
        <v>20878991</v>
      </c>
      <c r="AC107" s="9">
        <v>258847438</v>
      </c>
      <c r="AD107" s="9">
        <v>241951507</v>
      </c>
      <c r="AE107" s="9">
        <v>241951507</v>
      </c>
      <c r="AF107" s="9">
        <v>241951507</v>
      </c>
      <c r="AG107" s="9">
        <v>241951507</v>
      </c>
      <c r="AH107" s="9">
        <v>241951507</v>
      </c>
      <c r="AI107" s="9">
        <f t="shared" si="3"/>
        <v>0</v>
      </c>
      <c r="AJ107" s="9">
        <f t="shared" si="4"/>
        <v>0</v>
      </c>
      <c r="AK107" s="9">
        <f t="shared" si="5"/>
        <v>0</v>
      </c>
      <c r="AL107" s="59" t="s">
        <v>50</v>
      </c>
      <c r="AM107"/>
    </row>
    <row r="108" spans="1:39">
      <c r="A108" t="s">
        <v>1030</v>
      </c>
      <c r="B108" t="s">
        <v>797</v>
      </c>
      <c r="C108" t="s">
        <v>1275</v>
      </c>
      <c r="D108" t="s">
        <v>1276</v>
      </c>
      <c r="E108" t="s">
        <v>1277</v>
      </c>
      <c r="F108" t="s">
        <v>1031</v>
      </c>
      <c r="G108" t="s">
        <v>1576</v>
      </c>
      <c r="H108" t="s">
        <v>455</v>
      </c>
      <c r="I108" t="s">
        <v>1033</v>
      </c>
      <c r="J108" t="s">
        <v>1278</v>
      </c>
      <c r="K108" t="s">
        <v>1279</v>
      </c>
      <c r="L108" t="s">
        <v>1280</v>
      </c>
      <c r="M108" t="s">
        <v>1045</v>
      </c>
      <c r="N108">
        <v>8582</v>
      </c>
      <c r="O108">
        <v>85</v>
      </c>
      <c r="P108" t="s">
        <v>1287</v>
      </c>
      <c r="Q108" s="9">
        <v>160012338</v>
      </c>
      <c r="R108" s="9">
        <v>0</v>
      </c>
      <c r="S108" s="9">
        <v>0</v>
      </c>
      <c r="T108" s="9">
        <v>29797172</v>
      </c>
      <c r="U108" s="9">
        <v>0</v>
      </c>
      <c r="V108" s="9">
        <v>189809510</v>
      </c>
      <c r="W108" s="9">
        <v>143951420</v>
      </c>
      <c r="X108" s="9">
        <v>143951420</v>
      </c>
      <c r="Y108" s="9">
        <v>45858090</v>
      </c>
      <c r="Z108" s="9">
        <v>143951420</v>
      </c>
      <c r="AA108" s="9">
        <v>0</v>
      </c>
      <c r="AB108" s="9">
        <v>45858090</v>
      </c>
      <c r="AC108" s="9">
        <v>143951420</v>
      </c>
      <c r="AD108" s="9">
        <v>39077890</v>
      </c>
      <c r="AE108" s="9">
        <v>39077890</v>
      </c>
      <c r="AF108" s="9">
        <v>39077890</v>
      </c>
      <c r="AG108" s="9">
        <v>39077890</v>
      </c>
      <c r="AH108" s="9">
        <v>39077890</v>
      </c>
      <c r="AI108" s="9">
        <f t="shared" si="3"/>
        <v>0</v>
      </c>
      <c r="AJ108" s="9">
        <f t="shared" si="4"/>
        <v>0</v>
      </c>
      <c r="AK108" s="9">
        <f t="shared" si="5"/>
        <v>0</v>
      </c>
      <c r="AL108" s="59" t="s">
        <v>50</v>
      </c>
      <c r="AM108"/>
    </row>
    <row r="109" spans="1:39">
      <c r="A109" t="s">
        <v>1030</v>
      </c>
      <c r="B109" t="s">
        <v>797</v>
      </c>
      <c r="C109" t="s">
        <v>1275</v>
      </c>
      <c r="D109" t="s">
        <v>1276</v>
      </c>
      <c r="E109" t="s">
        <v>1277</v>
      </c>
      <c r="F109" t="s">
        <v>1031</v>
      </c>
      <c r="G109" t="s">
        <v>1576</v>
      </c>
      <c r="H109" t="s">
        <v>455</v>
      </c>
      <c r="I109" t="s">
        <v>1033</v>
      </c>
      <c r="J109" t="s">
        <v>1278</v>
      </c>
      <c r="K109" t="s">
        <v>1279</v>
      </c>
      <c r="L109" t="s">
        <v>1280</v>
      </c>
      <c r="M109" t="s">
        <v>1047</v>
      </c>
      <c r="N109">
        <v>8583</v>
      </c>
      <c r="O109">
        <v>86</v>
      </c>
      <c r="P109" t="s">
        <v>1288</v>
      </c>
      <c r="Q109" s="9">
        <v>373852768</v>
      </c>
      <c r="R109" s="9">
        <v>0</v>
      </c>
      <c r="S109" s="9">
        <v>0</v>
      </c>
      <c r="T109" s="9">
        <v>738028</v>
      </c>
      <c r="U109" s="9">
        <v>0</v>
      </c>
      <c r="V109" s="9">
        <v>374590796</v>
      </c>
      <c r="W109" s="9">
        <v>351351563</v>
      </c>
      <c r="X109" s="9">
        <v>351351563</v>
      </c>
      <c r="Y109" s="9">
        <v>23239233</v>
      </c>
      <c r="Z109" s="9">
        <v>351351563</v>
      </c>
      <c r="AA109" s="9">
        <v>0</v>
      </c>
      <c r="AB109" s="9">
        <v>23239233</v>
      </c>
      <c r="AC109" s="9">
        <v>351351563</v>
      </c>
      <c r="AD109" s="9">
        <v>28998663</v>
      </c>
      <c r="AE109" s="9">
        <v>28998663</v>
      </c>
      <c r="AF109" s="9">
        <v>28998663</v>
      </c>
      <c r="AG109" s="9">
        <v>28998663</v>
      </c>
      <c r="AH109" s="9">
        <v>57446963</v>
      </c>
      <c r="AI109" s="9">
        <f t="shared" si="3"/>
        <v>0</v>
      </c>
      <c r="AJ109" s="9">
        <f t="shared" si="4"/>
        <v>0</v>
      </c>
      <c r="AK109" s="9">
        <f t="shared" si="5"/>
        <v>0</v>
      </c>
      <c r="AL109" s="59" t="s">
        <v>50</v>
      </c>
      <c r="AM109"/>
    </row>
    <row r="110" spans="1:39">
      <c r="A110" t="s">
        <v>1030</v>
      </c>
      <c r="B110" t="s">
        <v>797</v>
      </c>
      <c r="C110" t="s">
        <v>1275</v>
      </c>
      <c r="D110" t="s">
        <v>1276</v>
      </c>
      <c r="E110" t="s">
        <v>1277</v>
      </c>
      <c r="F110" t="s">
        <v>1031</v>
      </c>
      <c r="G110" t="s">
        <v>1576</v>
      </c>
      <c r="H110" t="s">
        <v>455</v>
      </c>
      <c r="I110" t="s">
        <v>1033</v>
      </c>
      <c r="J110" t="s">
        <v>1278</v>
      </c>
      <c r="K110" t="s">
        <v>1279</v>
      </c>
      <c r="L110" t="s">
        <v>1280</v>
      </c>
      <c r="M110" t="s">
        <v>1049</v>
      </c>
      <c r="N110">
        <v>8584</v>
      </c>
      <c r="O110">
        <v>87</v>
      </c>
      <c r="P110" t="s">
        <v>1289</v>
      </c>
      <c r="Q110" s="9">
        <v>264812378</v>
      </c>
      <c r="R110" s="9">
        <v>0</v>
      </c>
      <c r="S110" s="9">
        <v>0</v>
      </c>
      <c r="T110" s="9">
        <v>582770</v>
      </c>
      <c r="U110" s="9">
        <v>0</v>
      </c>
      <c r="V110" s="9">
        <v>265395148</v>
      </c>
      <c r="W110" s="9">
        <v>248891686</v>
      </c>
      <c r="X110" s="9">
        <v>248891686</v>
      </c>
      <c r="Y110" s="9">
        <v>16503462</v>
      </c>
      <c r="Z110" s="9">
        <v>248891686</v>
      </c>
      <c r="AA110" s="9">
        <v>0</v>
      </c>
      <c r="AB110" s="9">
        <v>16503462</v>
      </c>
      <c r="AC110" s="9">
        <v>248891686</v>
      </c>
      <c r="AD110" s="9">
        <v>20684786</v>
      </c>
      <c r="AE110" s="9">
        <v>20684786</v>
      </c>
      <c r="AF110" s="9">
        <v>20684786</v>
      </c>
      <c r="AG110" s="9">
        <v>20684786</v>
      </c>
      <c r="AH110" s="9">
        <v>40837186</v>
      </c>
      <c r="AI110" s="9">
        <f t="shared" si="3"/>
        <v>0</v>
      </c>
      <c r="AJ110" s="9">
        <f t="shared" si="4"/>
        <v>0</v>
      </c>
      <c r="AK110" s="9">
        <f t="shared" si="5"/>
        <v>0</v>
      </c>
      <c r="AL110" s="59" t="s">
        <v>50</v>
      </c>
      <c r="AM110"/>
    </row>
    <row r="111" spans="1:39">
      <c r="A111" t="s">
        <v>1030</v>
      </c>
      <c r="B111" t="s">
        <v>797</v>
      </c>
      <c r="C111" t="s">
        <v>1275</v>
      </c>
      <c r="D111" t="s">
        <v>1276</v>
      </c>
      <c r="E111" t="s">
        <v>1277</v>
      </c>
      <c r="F111" t="s">
        <v>1031</v>
      </c>
      <c r="G111" t="s">
        <v>1576</v>
      </c>
      <c r="H111" t="s">
        <v>455</v>
      </c>
      <c r="I111" t="s">
        <v>1033</v>
      </c>
      <c r="J111" t="s">
        <v>1278</v>
      </c>
      <c r="K111" t="s">
        <v>1279</v>
      </c>
      <c r="L111" t="s">
        <v>1280</v>
      </c>
      <c r="M111" t="s">
        <v>1051</v>
      </c>
      <c r="N111">
        <v>8585</v>
      </c>
      <c r="O111">
        <v>88</v>
      </c>
      <c r="P111" t="s">
        <v>1290</v>
      </c>
      <c r="Q111" s="9">
        <v>284837587</v>
      </c>
      <c r="R111" s="9">
        <v>0</v>
      </c>
      <c r="S111" s="9">
        <v>0</v>
      </c>
      <c r="T111" s="9">
        <v>2873751</v>
      </c>
      <c r="U111" s="9">
        <v>0</v>
      </c>
      <c r="V111" s="9">
        <v>287711338</v>
      </c>
      <c r="W111" s="9">
        <v>229914286</v>
      </c>
      <c r="X111" s="9">
        <v>229914286</v>
      </c>
      <c r="Y111" s="9">
        <v>57797052</v>
      </c>
      <c r="Z111" s="9">
        <v>229914286</v>
      </c>
      <c r="AA111" s="9">
        <v>0</v>
      </c>
      <c r="AB111" s="9">
        <v>57797052</v>
      </c>
      <c r="AC111" s="9">
        <v>0</v>
      </c>
      <c r="AD111" s="9">
        <v>229914286</v>
      </c>
      <c r="AE111" s="9">
        <v>229914286</v>
      </c>
      <c r="AF111" s="9">
        <v>229914286</v>
      </c>
      <c r="AG111" s="9">
        <v>229914286</v>
      </c>
      <c r="AH111" s="9">
        <v>0</v>
      </c>
      <c r="AI111" s="9">
        <f t="shared" si="3"/>
        <v>0</v>
      </c>
      <c r="AJ111" s="9">
        <f t="shared" si="4"/>
        <v>0</v>
      </c>
      <c r="AK111" s="9">
        <f t="shared" si="5"/>
        <v>229914286</v>
      </c>
      <c r="AL111" s="59" t="s">
        <v>50</v>
      </c>
      <c r="AM111"/>
    </row>
    <row r="112" spans="1:39">
      <c r="A112" t="s">
        <v>1030</v>
      </c>
      <c r="B112" t="s">
        <v>797</v>
      </c>
      <c r="C112" t="s">
        <v>1275</v>
      </c>
      <c r="D112" t="s">
        <v>1276</v>
      </c>
      <c r="E112" t="s">
        <v>1277</v>
      </c>
      <c r="F112" t="s">
        <v>1031</v>
      </c>
      <c r="G112" t="s">
        <v>1576</v>
      </c>
      <c r="H112" t="s">
        <v>455</v>
      </c>
      <c r="I112" t="s">
        <v>1033</v>
      </c>
      <c r="J112" t="s">
        <v>1278</v>
      </c>
      <c r="K112" t="s">
        <v>1279</v>
      </c>
      <c r="L112" t="s">
        <v>1280</v>
      </c>
      <c r="M112" t="s">
        <v>1053</v>
      </c>
      <c r="N112">
        <v>8586</v>
      </c>
      <c r="O112">
        <v>89</v>
      </c>
      <c r="P112" t="s">
        <v>1291</v>
      </c>
      <c r="Q112" s="9">
        <v>135161132</v>
      </c>
      <c r="R112" s="9">
        <v>0</v>
      </c>
      <c r="S112" s="9">
        <v>0</v>
      </c>
      <c r="T112" s="9">
        <v>397066</v>
      </c>
      <c r="U112" s="9">
        <v>0</v>
      </c>
      <c r="V112" s="9">
        <v>135558198</v>
      </c>
      <c r="W112" s="9">
        <v>125975400</v>
      </c>
      <c r="X112" s="9">
        <v>125975400</v>
      </c>
      <c r="Y112" s="9">
        <v>9582798</v>
      </c>
      <c r="Z112" s="9">
        <v>125975400</v>
      </c>
      <c r="AA112" s="9">
        <v>0</v>
      </c>
      <c r="AB112" s="9">
        <v>9582798</v>
      </c>
      <c r="AC112" s="9">
        <v>125975400</v>
      </c>
      <c r="AD112" s="9">
        <v>10787700</v>
      </c>
      <c r="AE112" s="9">
        <v>10787700</v>
      </c>
      <c r="AF112" s="9">
        <v>10787700</v>
      </c>
      <c r="AG112" s="9">
        <v>10787700</v>
      </c>
      <c r="AH112" s="9">
        <v>20716000</v>
      </c>
      <c r="AI112" s="9">
        <f t="shared" si="3"/>
        <v>0</v>
      </c>
      <c r="AJ112" s="9">
        <f t="shared" si="4"/>
        <v>0</v>
      </c>
      <c r="AK112" s="9">
        <f t="shared" si="5"/>
        <v>0</v>
      </c>
      <c r="AL112" s="59" t="s">
        <v>50</v>
      </c>
      <c r="AM112"/>
    </row>
    <row r="113" spans="1:39">
      <c r="A113" t="s">
        <v>1030</v>
      </c>
      <c r="B113" t="s">
        <v>797</v>
      </c>
      <c r="C113" t="s">
        <v>1275</v>
      </c>
      <c r="D113" t="s">
        <v>1276</v>
      </c>
      <c r="E113" t="s">
        <v>1277</v>
      </c>
      <c r="F113" t="s">
        <v>1031</v>
      </c>
      <c r="G113" t="s">
        <v>1576</v>
      </c>
      <c r="H113" t="s">
        <v>455</v>
      </c>
      <c r="I113" t="s">
        <v>1033</v>
      </c>
      <c r="J113" t="s">
        <v>1278</v>
      </c>
      <c r="K113" t="s">
        <v>1279</v>
      </c>
      <c r="L113" t="s">
        <v>1280</v>
      </c>
      <c r="M113" t="s">
        <v>1055</v>
      </c>
      <c r="N113">
        <v>8587</v>
      </c>
      <c r="O113">
        <v>90</v>
      </c>
      <c r="P113" t="s">
        <v>1292</v>
      </c>
      <c r="Q113" s="9">
        <v>75892112</v>
      </c>
      <c r="R113" s="9">
        <v>0</v>
      </c>
      <c r="S113" s="9">
        <v>0</v>
      </c>
      <c r="T113" s="9">
        <v>149820</v>
      </c>
      <c r="U113" s="9">
        <v>0</v>
      </c>
      <c r="V113" s="9">
        <v>76041932</v>
      </c>
      <c r="W113" s="9">
        <v>65667500</v>
      </c>
      <c r="X113" s="9">
        <v>65667500</v>
      </c>
      <c r="Y113" s="9">
        <v>10374432</v>
      </c>
      <c r="Z113" s="9">
        <v>65667500</v>
      </c>
      <c r="AA113" s="9">
        <v>0</v>
      </c>
      <c r="AB113" s="9">
        <v>10374432</v>
      </c>
      <c r="AC113" s="9">
        <v>65667500</v>
      </c>
      <c r="AD113" s="9">
        <v>5182300</v>
      </c>
      <c r="AE113" s="9">
        <v>5182300</v>
      </c>
      <c r="AF113" s="9">
        <v>5182300</v>
      </c>
      <c r="AG113" s="9">
        <v>5182300</v>
      </c>
      <c r="AH113" s="9">
        <v>10426700</v>
      </c>
      <c r="AI113" s="9">
        <f t="shared" si="3"/>
        <v>0</v>
      </c>
      <c r="AJ113" s="9">
        <f t="shared" si="4"/>
        <v>0</v>
      </c>
      <c r="AK113" s="9">
        <f t="shared" si="5"/>
        <v>0</v>
      </c>
      <c r="AL113" s="59" t="s">
        <v>50</v>
      </c>
      <c r="AM113"/>
    </row>
    <row r="114" spans="1:39">
      <c r="A114" t="s">
        <v>1030</v>
      </c>
      <c r="B114" t="s">
        <v>797</v>
      </c>
      <c r="C114" t="s">
        <v>1275</v>
      </c>
      <c r="D114" t="s">
        <v>1276</v>
      </c>
      <c r="E114" t="s">
        <v>1277</v>
      </c>
      <c r="F114" t="s">
        <v>1031</v>
      </c>
      <c r="G114" t="s">
        <v>1576</v>
      </c>
      <c r="H114" t="s">
        <v>455</v>
      </c>
      <c r="I114" t="s">
        <v>1033</v>
      </c>
      <c r="J114" t="s">
        <v>1278</v>
      </c>
      <c r="K114" t="s">
        <v>1279</v>
      </c>
      <c r="L114" t="s">
        <v>1280</v>
      </c>
      <c r="M114" t="s">
        <v>1057</v>
      </c>
      <c r="N114">
        <v>8588</v>
      </c>
      <c r="O114">
        <v>91</v>
      </c>
      <c r="P114" t="s">
        <v>1293</v>
      </c>
      <c r="Q114" s="9">
        <v>101370848</v>
      </c>
      <c r="R114" s="9">
        <v>0</v>
      </c>
      <c r="S114" s="9">
        <v>0</v>
      </c>
      <c r="T114" s="9">
        <v>297799</v>
      </c>
      <c r="U114" s="9">
        <v>0</v>
      </c>
      <c r="V114" s="9">
        <v>101668647</v>
      </c>
      <c r="W114" s="9">
        <v>94493500</v>
      </c>
      <c r="X114" s="9">
        <v>94493500</v>
      </c>
      <c r="Y114" s="9">
        <v>7175147</v>
      </c>
      <c r="Z114" s="9">
        <v>94493500</v>
      </c>
      <c r="AA114" s="9">
        <v>0</v>
      </c>
      <c r="AB114" s="9">
        <v>7175147</v>
      </c>
      <c r="AC114" s="9">
        <v>94493500</v>
      </c>
      <c r="AD114" s="9">
        <v>8091900</v>
      </c>
      <c r="AE114" s="9">
        <v>8091900</v>
      </c>
      <c r="AF114" s="9">
        <v>8091900</v>
      </c>
      <c r="AG114" s="9">
        <v>8091900</v>
      </c>
      <c r="AH114" s="9">
        <v>15538900</v>
      </c>
      <c r="AI114" s="9">
        <f t="shared" si="3"/>
        <v>0</v>
      </c>
      <c r="AJ114" s="9">
        <f t="shared" si="4"/>
        <v>0</v>
      </c>
      <c r="AK114" s="9">
        <f t="shared" si="5"/>
        <v>0</v>
      </c>
      <c r="AL114" s="59" t="s">
        <v>50</v>
      </c>
      <c r="AM114"/>
    </row>
    <row r="115" spans="1:39">
      <c r="A115" t="s">
        <v>1030</v>
      </c>
      <c r="B115" t="s">
        <v>797</v>
      </c>
      <c r="C115" t="s">
        <v>1275</v>
      </c>
      <c r="D115" t="s">
        <v>1276</v>
      </c>
      <c r="E115" t="s">
        <v>1277</v>
      </c>
      <c r="F115" t="s">
        <v>1031</v>
      </c>
      <c r="G115" t="s">
        <v>1576</v>
      </c>
      <c r="H115" t="s">
        <v>455</v>
      </c>
      <c r="I115" t="s">
        <v>1033</v>
      </c>
      <c r="J115" t="s">
        <v>1278</v>
      </c>
      <c r="K115" t="s">
        <v>1279</v>
      </c>
      <c r="L115" t="s">
        <v>1280</v>
      </c>
      <c r="M115" t="s">
        <v>1059</v>
      </c>
      <c r="N115">
        <v>8589</v>
      </c>
      <c r="O115">
        <v>92</v>
      </c>
      <c r="P115" t="s">
        <v>1294</v>
      </c>
      <c r="Q115" s="9">
        <v>67580566</v>
      </c>
      <c r="R115" s="9">
        <v>0</v>
      </c>
      <c r="S115" s="9">
        <v>0</v>
      </c>
      <c r="T115" s="9">
        <v>198533</v>
      </c>
      <c r="U115" s="9">
        <v>0</v>
      </c>
      <c r="V115" s="9">
        <v>67779099</v>
      </c>
      <c r="W115" s="9">
        <v>63013314</v>
      </c>
      <c r="X115" s="9">
        <v>63013314</v>
      </c>
      <c r="Y115" s="9">
        <v>4765785</v>
      </c>
      <c r="Z115" s="9">
        <v>63013314</v>
      </c>
      <c r="AA115" s="9">
        <v>0</v>
      </c>
      <c r="AB115" s="9">
        <v>4765785</v>
      </c>
      <c r="AC115" s="9">
        <v>63013314</v>
      </c>
      <c r="AD115" s="9">
        <v>5396900</v>
      </c>
      <c r="AE115" s="9">
        <v>5396900</v>
      </c>
      <c r="AF115" s="9">
        <v>5396900</v>
      </c>
      <c r="AG115" s="9">
        <v>5396900</v>
      </c>
      <c r="AH115" s="9">
        <v>10363000</v>
      </c>
      <c r="AI115" s="9">
        <f t="shared" si="3"/>
        <v>0</v>
      </c>
      <c r="AJ115" s="9">
        <f t="shared" si="4"/>
        <v>0</v>
      </c>
      <c r="AK115" s="9">
        <f t="shared" si="5"/>
        <v>0</v>
      </c>
      <c r="AL115" s="59" t="s">
        <v>50</v>
      </c>
      <c r="AM115"/>
    </row>
    <row r="116" spans="1:39">
      <c r="A116" t="s">
        <v>1030</v>
      </c>
      <c r="B116" t="s">
        <v>797</v>
      </c>
      <c r="C116" t="s">
        <v>1275</v>
      </c>
      <c r="D116" t="s">
        <v>1276</v>
      </c>
      <c r="E116" t="s">
        <v>1277</v>
      </c>
      <c r="F116" t="s">
        <v>1031</v>
      </c>
      <c r="G116" t="s">
        <v>1576</v>
      </c>
      <c r="H116" t="s">
        <v>455</v>
      </c>
      <c r="I116" t="s">
        <v>1033</v>
      </c>
      <c r="J116" t="s">
        <v>1278</v>
      </c>
      <c r="K116" t="s">
        <v>1279</v>
      </c>
      <c r="L116" t="s">
        <v>1280</v>
      </c>
      <c r="M116" t="s">
        <v>1061</v>
      </c>
      <c r="N116">
        <v>8590</v>
      </c>
      <c r="O116">
        <v>93</v>
      </c>
      <c r="P116" t="s">
        <v>1295</v>
      </c>
      <c r="Q116" s="9">
        <v>223771090</v>
      </c>
      <c r="R116" s="9">
        <v>0</v>
      </c>
      <c r="S116" s="9">
        <v>0</v>
      </c>
      <c r="T116" s="9">
        <v>24819955</v>
      </c>
      <c r="U116" s="9">
        <v>0</v>
      </c>
      <c r="V116" s="9">
        <v>248591045</v>
      </c>
      <c r="W116" s="9">
        <v>178639467</v>
      </c>
      <c r="X116" s="9">
        <v>178639467</v>
      </c>
      <c r="Y116" s="9">
        <v>69951578</v>
      </c>
      <c r="Z116" s="9">
        <v>178639467</v>
      </c>
      <c r="AA116" s="9">
        <v>0</v>
      </c>
      <c r="AB116" s="9">
        <v>69951578</v>
      </c>
      <c r="AC116" s="9">
        <v>178639467</v>
      </c>
      <c r="AD116" s="9">
        <v>54935357</v>
      </c>
      <c r="AE116" s="9">
        <v>54935357</v>
      </c>
      <c r="AF116" s="9">
        <v>54935357</v>
      </c>
      <c r="AG116" s="9">
        <v>54935357</v>
      </c>
      <c r="AH116" s="9">
        <v>54935357</v>
      </c>
      <c r="AI116" s="9">
        <f t="shared" si="3"/>
        <v>0</v>
      </c>
      <c r="AJ116" s="9">
        <f t="shared" si="4"/>
        <v>0</v>
      </c>
      <c r="AK116" s="9">
        <f t="shared" si="5"/>
        <v>0</v>
      </c>
      <c r="AL116" s="59" t="s">
        <v>50</v>
      </c>
      <c r="AM116"/>
    </row>
    <row r="117" spans="1:39">
      <c r="A117" t="s">
        <v>1030</v>
      </c>
      <c r="B117" t="s">
        <v>797</v>
      </c>
      <c r="C117" t="s">
        <v>1275</v>
      </c>
      <c r="D117" t="s">
        <v>1276</v>
      </c>
      <c r="E117" t="s">
        <v>1277</v>
      </c>
      <c r="F117" t="s">
        <v>1031</v>
      </c>
      <c r="G117" t="s">
        <v>1576</v>
      </c>
      <c r="H117" t="s">
        <v>455</v>
      </c>
      <c r="I117" t="s">
        <v>1033</v>
      </c>
      <c r="J117" t="s">
        <v>1278</v>
      </c>
      <c r="K117" t="s">
        <v>1279</v>
      </c>
      <c r="L117" t="s">
        <v>1280</v>
      </c>
      <c r="M117" t="s">
        <v>1063</v>
      </c>
      <c r="N117">
        <v>8591</v>
      </c>
      <c r="O117">
        <v>94</v>
      </c>
      <c r="P117" t="s">
        <v>1296</v>
      </c>
      <c r="Q117" s="9">
        <v>22377109</v>
      </c>
      <c r="R117" s="9">
        <v>0</v>
      </c>
      <c r="S117" s="9">
        <v>0</v>
      </c>
      <c r="T117" s="9">
        <v>0</v>
      </c>
      <c r="U117" s="9">
        <v>0</v>
      </c>
      <c r="V117" s="9">
        <v>22377109</v>
      </c>
      <c r="W117" s="9">
        <v>20674460</v>
      </c>
      <c r="X117" s="9">
        <v>20674460</v>
      </c>
      <c r="Y117" s="9">
        <v>1702649</v>
      </c>
      <c r="Z117" s="9">
        <v>20674460</v>
      </c>
      <c r="AA117" s="9">
        <v>0</v>
      </c>
      <c r="AB117" s="9">
        <v>1702649</v>
      </c>
      <c r="AC117" s="9">
        <v>20674460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f t="shared" si="3"/>
        <v>0</v>
      </c>
      <c r="AJ117" s="9">
        <f t="shared" si="4"/>
        <v>0</v>
      </c>
      <c r="AK117" s="9">
        <f t="shared" si="5"/>
        <v>0</v>
      </c>
      <c r="AL117" s="59" t="s">
        <v>50</v>
      </c>
      <c r="AM117"/>
    </row>
    <row r="118" spans="1:39">
      <c r="A118" t="s">
        <v>1030</v>
      </c>
      <c r="B118" t="s">
        <v>797</v>
      </c>
      <c r="C118" t="s">
        <v>1275</v>
      </c>
      <c r="D118" t="s">
        <v>1276</v>
      </c>
      <c r="E118" t="s">
        <v>1277</v>
      </c>
      <c r="F118" t="s">
        <v>1031</v>
      </c>
      <c r="G118" t="s">
        <v>1576</v>
      </c>
      <c r="H118" t="s">
        <v>455</v>
      </c>
      <c r="I118" t="s">
        <v>1033</v>
      </c>
      <c r="J118" t="s">
        <v>1278</v>
      </c>
      <c r="K118" t="s">
        <v>1279</v>
      </c>
      <c r="L118" t="s">
        <v>1280</v>
      </c>
      <c r="M118" t="s">
        <v>1065</v>
      </c>
      <c r="N118">
        <v>8592</v>
      </c>
      <c r="O118">
        <v>95</v>
      </c>
      <c r="P118" t="s">
        <v>1297</v>
      </c>
      <c r="Q118" s="9">
        <v>21798269</v>
      </c>
      <c r="R118" s="9">
        <v>0</v>
      </c>
      <c r="S118" s="9">
        <v>0</v>
      </c>
      <c r="T118" s="9">
        <v>1836981</v>
      </c>
      <c r="U118" s="9">
        <v>0</v>
      </c>
      <c r="V118" s="9">
        <v>23635250</v>
      </c>
      <c r="W118" s="9">
        <v>17931465</v>
      </c>
      <c r="X118" s="9">
        <v>17931465</v>
      </c>
      <c r="Y118" s="9">
        <v>5703785</v>
      </c>
      <c r="Z118" s="9">
        <v>17931465</v>
      </c>
      <c r="AA118" s="9">
        <v>0</v>
      </c>
      <c r="AB118" s="9">
        <v>5703785</v>
      </c>
      <c r="AC118" s="9">
        <v>17931465</v>
      </c>
      <c r="AD118" s="9">
        <v>4862547</v>
      </c>
      <c r="AE118" s="9">
        <v>4862547</v>
      </c>
      <c r="AF118" s="9">
        <v>4862547</v>
      </c>
      <c r="AG118" s="9">
        <v>4862547</v>
      </c>
      <c r="AH118" s="9">
        <v>4862547</v>
      </c>
      <c r="AI118" s="9">
        <f t="shared" si="3"/>
        <v>0</v>
      </c>
      <c r="AJ118" s="9">
        <f t="shared" si="4"/>
        <v>0</v>
      </c>
      <c r="AK118" s="9">
        <f t="shared" si="5"/>
        <v>0</v>
      </c>
      <c r="AL118" s="59" t="s">
        <v>50</v>
      </c>
      <c r="AM118"/>
    </row>
    <row r="119" spans="1:39">
      <c r="A119" t="s">
        <v>1030</v>
      </c>
      <c r="B119" t="s">
        <v>797</v>
      </c>
      <c r="C119" t="s">
        <v>1275</v>
      </c>
      <c r="D119" t="s">
        <v>1276</v>
      </c>
      <c r="E119" t="s">
        <v>1277</v>
      </c>
      <c r="F119" t="s">
        <v>1031</v>
      </c>
      <c r="G119" t="s">
        <v>1576</v>
      </c>
      <c r="H119" t="s">
        <v>455</v>
      </c>
      <c r="I119" t="s">
        <v>1033</v>
      </c>
      <c r="J119" t="s">
        <v>1278</v>
      </c>
      <c r="K119" t="s">
        <v>1279</v>
      </c>
      <c r="L119" t="s">
        <v>1280</v>
      </c>
      <c r="M119" t="s">
        <v>1096</v>
      </c>
      <c r="N119">
        <v>8593</v>
      </c>
      <c r="O119">
        <v>96</v>
      </c>
      <c r="P119" t="s">
        <v>1298</v>
      </c>
      <c r="Q119" s="9">
        <v>313463269</v>
      </c>
      <c r="R119" s="9">
        <v>0</v>
      </c>
      <c r="S119" s="9">
        <v>0</v>
      </c>
      <c r="T119" s="9">
        <v>23893576</v>
      </c>
      <c r="U119" s="9">
        <v>0</v>
      </c>
      <c r="V119" s="9">
        <v>337356845</v>
      </c>
      <c r="W119" s="9">
        <v>276355393</v>
      </c>
      <c r="X119" s="9">
        <v>276355393</v>
      </c>
      <c r="Y119" s="9">
        <v>61001452</v>
      </c>
      <c r="Z119" s="9">
        <v>276355393</v>
      </c>
      <c r="AA119" s="9">
        <v>0</v>
      </c>
      <c r="AB119" s="9">
        <v>61001452</v>
      </c>
      <c r="AC119" s="9">
        <v>276355393</v>
      </c>
      <c r="AD119" s="9">
        <v>250000000</v>
      </c>
      <c r="AE119" s="9">
        <v>250000000</v>
      </c>
      <c r="AF119" s="9">
        <v>250000000</v>
      </c>
      <c r="AG119" s="9">
        <v>250000000</v>
      </c>
      <c r="AH119" s="9">
        <v>250000000</v>
      </c>
      <c r="AI119" s="9">
        <f t="shared" si="3"/>
        <v>0</v>
      </c>
      <c r="AJ119" s="9">
        <f t="shared" si="4"/>
        <v>0</v>
      </c>
      <c r="AK119" s="9">
        <f t="shared" si="5"/>
        <v>0</v>
      </c>
      <c r="AL119" s="59" t="s">
        <v>50</v>
      </c>
      <c r="AM119"/>
    </row>
    <row r="120" spans="1:39">
      <c r="A120" t="s">
        <v>1030</v>
      </c>
      <c r="B120" t="s">
        <v>797</v>
      </c>
      <c r="C120" t="s">
        <v>1275</v>
      </c>
      <c r="D120" t="s">
        <v>1276</v>
      </c>
      <c r="E120" t="s">
        <v>1277</v>
      </c>
      <c r="F120" t="s">
        <v>1031</v>
      </c>
      <c r="G120" t="s">
        <v>1576</v>
      </c>
      <c r="H120" t="s">
        <v>455</v>
      </c>
      <c r="I120" t="s">
        <v>1033</v>
      </c>
      <c r="J120" t="s">
        <v>1278</v>
      </c>
      <c r="K120" t="s">
        <v>1279</v>
      </c>
      <c r="L120" t="s">
        <v>1280</v>
      </c>
      <c r="M120" t="s">
        <v>1098</v>
      </c>
      <c r="N120">
        <v>8594</v>
      </c>
      <c r="O120">
        <v>97</v>
      </c>
      <c r="P120" t="s">
        <v>1299</v>
      </c>
      <c r="Q120" s="9">
        <v>10000000</v>
      </c>
      <c r="R120" s="9">
        <v>0</v>
      </c>
      <c r="S120" s="9">
        <v>0</v>
      </c>
      <c r="T120" s="9">
        <v>0</v>
      </c>
      <c r="U120" s="9">
        <v>0</v>
      </c>
      <c r="V120" s="9">
        <v>10000000</v>
      </c>
      <c r="W120" s="9">
        <v>0</v>
      </c>
      <c r="X120" s="9">
        <v>0</v>
      </c>
      <c r="Y120" s="9">
        <v>10000000</v>
      </c>
      <c r="Z120" s="9">
        <v>0</v>
      </c>
      <c r="AA120" s="9">
        <v>0</v>
      </c>
      <c r="AB120" s="9">
        <v>10000000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f t="shared" si="3"/>
        <v>0</v>
      </c>
      <c r="AJ120" s="9">
        <f t="shared" si="4"/>
        <v>0</v>
      </c>
      <c r="AK120" s="9">
        <f t="shared" si="5"/>
        <v>0</v>
      </c>
      <c r="AL120" s="59" t="s">
        <v>50</v>
      </c>
      <c r="AM120"/>
    </row>
    <row r="121" spans="1:39">
      <c r="A121" t="s">
        <v>1030</v>
      </c>
      <c r="B121" t="s">
        <v>797</v>
      </c>
      <c r="C121" t="s">
        <v>1275</v>
      </c>
      <c r="D121" t="s">
        <v>1300</v>
      </c>
      <c r="E121" t="s">
        <v>1301</v>
      </c>
      <c r="F121" t="s">
        <v>1031</v>
      </c>
      <c r="G121" t="s">
        <v>1576</v>
      </c>
      <c r="H121" t="s">
        <v>455</v>
      </c>
      <c r="I121" t="s">
        <v>1033</v>
      </c>
      <c r="J121" t="s">
        <v>1302</v>
      </c>
      <c r="K121" t="s">
        <v>1302</v>
      </c>
      <c r="L121" t="s">
        <v>1280</v>
      </c>
      <c r="M121" t="s">
        <v>1303</v>
      </c>
      <c r="N121">
        <v>8595</v>
      </c>
      <c r="O121">
        <v>98</v>
      </c>
      <c r="P121" t="s">
        <v>1304</v>
      </c>
      <c r="Q121" s="9">
        <v>200000000</v>
      </c>
      <c r="R121" s="9">
        <v>0</v>
      </c>
      <c r="S121" s="9">
        <v>0</v>
      </c>
      <c r="T121" s="9">
        <v>6000000</v>
      </c>
      <c r="U121" s="9">
        <v>6285436</v>
      </c>
      <c r="V121" s="9">
        <v>199714564</v>
      </c>
      <c r="W121" s="9">
        <v>199714564</v>
      </c>
      <c r="X121" s="9">
        <v>199714564</v>
      </c>
      <c r="Y121" s="9">
        <v>0</v>
      </c>
      <c r="Z121" s="9">
        <v>199714564</v>
      </c>
      <c r="AA121" s="9">
        <v>0</v>
      </c>
      <c r="AB121" s="9">
        <v>0</v>
      </c>
      <c r="AC121" s="9">
        <v>199714564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f t="shared" si="3"/>
        <v>0</v>
      </c>
      <c r="AJ121" s="9">
        <f t="shared" si="4"/>
        <v>0</v>
      </c>
      <c r="AK121" s="9">
        <f t="shared" si="5"/>
        <v>0</v>
      </c>
      <c r="AL121" s="59" t="s">
        <v>98</v>
      </c>
      <c r="AM121"/>
    </row>
    <row r="122" spans="1:39">
      <c r="A122" t="s">
        <v>1030</v>
      </c>
      <c r="B122" t="s">
        <v>797</v>
      </c>
      <c r="C122" t="s">
        <v>1275</v>
      </c>
      <c r="D122" t="s">
        <v>1300</v>
      </c>
      <c r="E122" t="s">
        <v>1301</v>
      </c>
      <c r="F122" t="s">
        <v>1031</v>
      </c>
      <c r="G122" t="s">
        <v>1576</v>
      </c>
      <c r="H122" t="s">
        <v>455</v>
      </c>
      <c r="I122" t="s">
        <v>1033</v>
      </c>
      <c r="J122" t="s">
        <v>1302</v>
      </c>
      <c r="K122" t="s">
        <v>1302</v>
      </c>
      <c r="L122" t="s">
        <v>1280</v>
      </c>
      <c r="M122" t="s">
        <v>1305</v>
      </c>
      <c r="N122">
        <v>8596</v>
      </c>
      <c r="O122">
        <v>99</v>
      </c>
      <c r="P122" t="s">
        <v>1306</v>
      </c>
      <c r="Q122" s="9">
        <v>45000000</v>
      </c>
      <c r="R122" s="9">
        <v>0</v>
      </c>
      <c r="S122" s="9">
        <v>0</v>
      </c>
      <c r="T122" s="9">
        <v>54138902</v>
      </c>
      <c r="U122" s="9">
        <v>20000000</v>
      </c>
      <c r="V122" s="9">
        <v>79138902</v>
      </c>
      <c r="W122" s="9">
        <v>46485280</v>
      </c>
      <c r="X122" s="9">
        <v>46485280</v>
      </c>
      <c r="Y122" s="9">
        <v>32653622</v>
      </c>
      <c r="Z122" s="9">
        <v>46485280</v>
      </c>
      <c r="AA122" s="9">
        <v>0</v>
      </c>
      <c r="AB122" s="9">
        <v>32653622</v>
      </c>
      <c r="AC122" s="9">
        <v>21600000</v>
      </c>
      <c r="AD122" s="9">
        <v>24885280</v>
      </c>
      <c r="AE122" s="9">
        <v>24885280</v>
      </c>
      <c r="AF122" s="9">
        <v>24885280</v>
      </c>
      <c r="AG122" s="9">
        <v>24885280</v>
      </c>
      <c r="AH122" s="9">
        <v>0</v>
      </c>
      <c r="AI122" s="9">
        <f t="shared" si="3"/>
        <v>0</v>
      </c>
      <c r="AJ122" s="9">
        <f t="shared" si="4"/>
        <v>0</v>
      </c>
      <c r="AK122" s="9">
        <f t="shared" si="5"/>
        <v>24885280</v>
      </c>
      <c r="AL122" s="59" t="s">
        <v>98</v>
      </c>
      <c r="AM122"/>
    </row>
    <row r="123" spans="1:39">
      <c r="A123" t="s">
        <v>1030</v>
      </c>
      <c r="B123" t="s">
        <v>797</v>
      </c>
      <c r="C123" t="s">
        <v>1275</v>
      </c>
      <c r="D123" t="s">
        <v>1300</v>
      </c>
      <c r="E123" t="s">
        <v>1301</v>
      </c>
      <c r="F123" t="s">
        <v>1031</v>
      </c>
      <c r="G123" t="s">
        <v>1576</v>
      </c>
      <c r="H123" t="s">
        <v>455</v>
      </c>
      <c r="I123" t="s">
        <v>1033</v>
      </c>
      <c r="J123" t="s">
        <v>1302</v>
      </c>
      <c r="K123" t="s">
        <v>1302</v>
      </c>
      <c r="L123" t="s">
        <v>1280</v>
      </c>
      <c r="M123" t="s">
        <v>1067</v>
      </c>
      <c r="N123">
        <v>8597</v>
      </c>
      <c r="O123">
        <v>100</v>
      </c>
      <c r="P123" t="s">
        <v>1307</v>
      </c>
      <c r="Q123" s="9">
        <v>56104100</v>
      </c>
      <c r="R123" s="9">
        <v>0</v>
      </c>
      <c r="S123" s="9">
        <v>0</v>
      </c>
      <c r="T123" s="9">
        <v>0</v>
      </c>
      <c r="U123" s="9">
        <v>5653871</v>
      </c>
      <c r="V123" s="9">
        <v>50450229</v>
      </c>
      <c r="W123" s="9">
        <v>40557138</v>
      </c>
      <c r="X123" s="9">
        <v>40557138</v>
      </c>
      <c r="Y123" s="9">
        <v>9893091</v>
      </c>
      <c r="Z123" s="9">
        <v>40557138</v>
      </c>
      <c r="AA123" s="9">
        <v>0</v>
      </c>
      <c r="AB123" s="9">
        <v>9893091</v>
      </c>
      <c r="AC123" s="9">
        <v>40557138</v>
      </c>
      <c r="AD123" s="9">
        <v>1564248</v>
      </c>
      <c r="AE123" s="9">
        <v>-8895488</v>
      </c>
      <c r="AF123" s="9">
        <v>-8895488</v>
      </c>
      <c r="AG123" s="9">
        <v>1564248</v>
      </c>
      <c r="AH123" s="9">
        <v>2119597</v>
      </c>
      <c r="AI123" s="9">
        <f t="shared" si="3"/>
        <v>0</v>
      </c>
      <c r="AJ123" s="9">
        <f t="shared" si="4"/>
        <v>0</v>
      </c>
      <c r="AK123" s="9">
        <f t="shared" si="5"/>
        <v>0</v>
      </c>
      <c r="AL123" s="59" t="s">
        <v>98</v>
      </c>
      <c r="AM123"/>
    </row>
    <row r="124" spans="1:39">
      <c r="A124" t="s">
        <v>1030</v>
      </c>
      <c r="B124" t="s">
        <v>797</v>
      </c>
      <c r="C124" t="s">
        <v>1275</v>
      </c>
      <c r="D124" t="s">
        <v>1300</v>
      </c>
      <c r="E124" t="s">
        <v>1301</v>
      </c>
      <c r="F124" t="s">
        <v>1031</v>
      </c>
      <c r="G124" t="s">
        <v>1576</v>
      </c>
      <c r="H124" t="s">
        <v>455</v>
      </c>
      <c r="I124" t="s">
        <v>1033</v>
      </c>
      <c r="J124" t="s">
        <v>1302</v>
      </c>
      <c r="K124" t="s">
        <v>1302</v>
      </c>
      <c r="L124" t="s">
        <v>1280</v>
      </c>
      <c r="M124" t="s">
        <v>1069</v>
      </c>
      <c r="N124">
        <v>8598</v>
      </c>
      <c r="O124">
        <v>101</v>
      </c>
      <c r="P124" t="s">
        <v>1308</v>
      </c>
      <c r="Q124" s="9">
        <v>76166440</v>
      </c>
      <c r="R124" s="9">
        <v>0</v>
      </c>
      <c r="S124" s="9">
        <v>0</v>
      </c>
      <c r="T124" s="9">
        <v>150000000</v>
      </c>
      <c r="U124" s="9">
        <v>0</v>
      </c>
      <c r="V124" s="9">
        <v>226166440</v>
      </c>
      <c r="W124" s="9">
        <v>166649470</v>
      </c>
      <c r="X124" s="9">
        <v>166649470</v>
      </c>
      <c r="Y124" s="9">
        <v>59516970</v>
      </c>
      <c r="Z124" s="9">
        <v>166649470</v>
      </c>
      <c r="AA124" s="9">
        <v>0</v>
      </c>
      <c r="AB124" s="9">
        <v>59516970</v>
      </c>
      <c r="AC124" s="9">
        <v>166649470</v>
      </c>
      <c r="AD124" s="9">
        <v>11071235</v>
      </c>
      <c r="AE124" s="9">
        <v>-694865</v>
      </c>
      <c r="AF124" s="9">
        <v>746335</v>
      </c>
      <c r="AG124" s="9">
        <v>11071235</v>
      </c>
      <c r="AH124" s="9">
        <v>12174685</v>
      </c>
      <c r="AI124" s="9">
        <f t="shared" si="3"/>
        <v>0</v>
      </c>
      <c r="AJ124" s="9">
        <f t="shared" si="4"/>
        <v>0</v>
      </c>
      <c r="AK124" s="9">
        <f t="shared" si="5"/>
        <v>0</v>
      </c>
      <c r="AL124" s="59" t="s">
        <v>98</v>
      </c>
      <c r="AM124"/>
    </row>
    <row r="125" spans="1:39">
      <c r="A125" t="s">
        <v>1030</v>
      </c>
      <c r="B125" t="s">
        <v>797</v>
      </c>
      <c r="C125" t="s">
        <v>1275</v>
      </c>
      <c r="D125" t="s">
        <v>1300</v>
      </c>
      <c r="E125" t="s">
        <v>1301</v>
      </c>
      <c r="F125" t="s">
        <v>1031</v>
      </c>
      <c r="G125" t="s">
        <v>1576</v>
      </c>
      <c r="H125" t="s">
        <v>455</v>
      </c>
      <c r="I125" t="s">
        <v>1033</v>
      </c>
      <c r="J125" t="s">
        <v>1302</v>
      </c>
      <c r="K125" t="s">
        <v>1302</v>
      </c>
      <c r="L125" t="s">
        <v>1280</v>
      </c>
      <c r="M125" t="s">
        <v>1071</v>
      </c>
      <c r="N125">
        <v>8599</v>
      </c>
      <c r="O125">
        <v>102</v>
      </c>
      <c r="P125" t="s">
        <v>1309</v>
      </c>
      <c r="Q125" s="9">
        <v>300000000</v>
      </c>
      <c r="R125" s="9">
        <v>0</v>
      </c>
      <c r="S125" s="9">
        <v>0</v>
      </c>
      <c r="T125" s="9">
        <v>0</v>
      </c>
      <c r="U125" s="9">
        <v>255000000</v>
      </c>
      <c r="V125" s="9">
        <v>45000000</v>
      </c>
      <c r="W125" s="9">
        <v>30505377</v>
      </c>
      <c r="X125" s="9">
        <v>30505377</v>
      </c>
      <c r="Y125" s="9">
        <v>14494623</v>
      </c>
      <c r="Z125" s="9">
        <v>30505377</v>
      </c>
      <c r="AA125" s="9">
        <v>0</v>
      </c>
      <c r="AB125" s="9">
        <v>14494623</v>
      </c>
      <c r="AC125" s="9">
        <v>4058035</v>
      </c>
      <c r="AD125" s="9">
        <v>26447342</v>
      </c>
      <c r="AE125" s="9">
        <v>-1079658</v>
      </c>
      <c r="AF125" s="9">
        <v>-1079658</v>
      </c>
      <c r="AG125" s="9">
        <v>26447342</v>
      </c>
      <c r="AH125" s="9">
        <v>0</v>
      </c>
      <c r="AI125" s="9">
        <f t="shared" si="3"/>
        <v>0</v>
      </c>
      <c r="AJ125" s="9">
        <f t="shared" si="4"/>
        <v>0</v>
      </c>
      <c r="AK125" s="9">
        <f t="shared" si="5"/>
        <v>26447342</v>
      </c>
      <c r="AL125" s="59" t="s">
        <v>98</v>
      </c>
      <c r="AM125"/>
    </row>
    <row r="126" spans="1:39">
      <c r="A126" t="s">
        <v>1030</v>
      </c>
      <c r="B126" t="s">
        <v>797</v>
      </c>
      <c r="C126" t="s">
        <v>1275</v>
      </c>
      <c r="D126" t="s">
        <v>1300</v>
      </c>
      <c r="E126" t="s">
        <v>1301</v>
      </c>
      <c r="F126" t="s">
        <v>1031</v>
      </c>
      <c r="G126" t="s">
        <v>1576</v>
      </c>
      <c r="H126" t="s">
        <v>455</v>
      </c>
      <c r="I126" t="s">
        <v>1033</v>
      </c>
      <c r="J126" t="s">
        <v>1302</v>
      </c>
      <c r="K126" t="s">
        <v>1302</v>
      </c>
      <c r="L126" t="s">
        <v>1280</v>
      </c>
      <c r="M126" t="s">
        <v>1073</v>
      </c>
      <c r="N126">
        <v>8600</v>
      </c>
      <c r="O126">
        <v>103</v>
      </c>
      <c r="P126" t="s">
        <v>1310</v>
      </c>
      <c r="Q126" s="9">
        <v>3808322</v>
      </c>
      <c r="R126" s="9">
        <v>0</v>
      </c>
      <c r="S126" s="9">
        <v>0</v>
      </c>
      <c r="T126" s="9">
        <v>800000</v>
      </c>
      <c r="U126" s="9">
        <v>0</v>
      </c>
      <c r="V126" s="9">
        <v>4608322</v>
      </c>
      <c r="W126" s="9">
        <v>3908327</v>
      </c>
      <c r="X126" s="9">
        <v>3908327</v>
      </c>
      <c r="Y126" s="9">
        <v>699995</v>
      </c>
      <c r="Z126" s="9">
        <v>3908327</v>
      </c>
      <c r="AA126" s="9">
        <v>0</v>
      </c>
      <c r="AB126" s="9">
        <v>699995</v>
      </c>
      <c r="AC126" s="9">
        <v>3908327</v>
      </c>
      <c r="AD126" s="9">
        <v>291055</v>
      </c>
      <c r="AE126" s="9">
        <v>100005</v>
      </c>
      <c r="AF126" s="9">
        <v>100005</v>
      </c>
      <c r="AG126" s="9">
        <v>291055</v>
      </c>
      <c r="AH126" s="9">
        <v>291055</v>
      </c>
      <c r="AI126" s="9">
        <f t="shared" si="3"/>
        <v>0</v>
      </c>
      <c r="AJ126" s="9">
        <f t="shared" si="4"/>
        <v>0</v>
      </c>
      <c r="AK126" s="9">
        <f t="shared" si="5"/>
        <v>0</v>
      </c>
      <c r="AL126" s="59" t="s">
        <v>98</v>
      </c>
      <c r="AM126"/>
    </row>
    <row r="127" spans="1:39">
      <c r="A127" t="s">
        <v>1030</v>
      </c>
      <c r="B127" t="s">
        <v>797</v>
      </c>
      <c r="C127" t="s">
        <v>1275</v>
      </c>
      <c r="D127" t="s">
        <v>1300</v>
      </c>
      <c r="E127" t="s">
        <v>1301</v>
      </c>
      <c r="F127" t="s">
        <v>1031</v>
      </c>
      <c r="G127" t="s">
        <v>1576</v>
      </c>
      <c r="H127" t="s">
        <v>455</v>
      </c>
      <c r="I127" t="s">
        <v>1033</v>
      </c>
      <c r="J127" t="s">
        <v>1302</v>
      </c>
      <c r="K127" t="s">
        <v>1302</v>
      </c>
      <c r="L127" t="s">
        <v>1280</v>
      </c>
      <c r="M127" t="s">
        <v>1075</v>
      </c>
      <c r="N127">
        <v>8601</v>
      </c>
      <c r="O127">
        <v>104</v>
      </c>
      <c r="P127" t="s">
        <v>1311</v>
      </c>
      <c r="Q127" s="9">
        <v>64540212</v>
      </c>
      <c r="R127" s="9">
        <v>0</v>
      </c>
      <c r="S127" s="9">
        <v>0</v>
      </c>
      <c r="T127" s="9">
        <v>13000000</v>
      </c>
      <c r="U127" s="9">
        <v>0</v>
      </c>
      <c r="V127" s="9">
        <v>77540212</v>
      </c>
      <c r="W127" s="9">
        <v>61161896</v>
      </c>
      <c r="X127" s="9">
        <v>61161896</v>
      </c>
      <c r="Y127" s="9">
        <v>16378316</v>
      </c>
      <c r="Z127" s="9">
        <v>61161896</v>
      </c>
      <c r="AA127" s="9">
        <v>0</v>
      </c>
      <c r="AB127" s="9">
        <v>16378316</v>
      </c>
      <c r="AC127" s="9">
        <v>60632696</v>
      </c>
      <c r="AD127" s="9">
        <v>23646339</v>
      </c>
      <c r="AE127" s="9">
        <v>-9603107</v>
      </c>
      <c r="AF127" s="9">
        <v>-2402216</v>
      </c>
      <c r="AG127" s="9">
        <v>23646339</v>
      </c>
      <c r="AH127" s="9">
        <v>41701774</v>
      </c>
      <c r="AI127" s="9">
        <f t="shared" si="3"/>
        <v>0</v>
      </c>
      <c r="AJ127" s="9">
        <f t="shared" si="4"/>
        <v>0</v>
      </c>
      <c r="AK127" s="9">
        <f t="shared" si="5"/>
        <v>529200</v>
      </c>
      <c r="AL127" s="59" t="s">
        <v>98</v>
      </c>
      <c r="AM127"/>
    </row>
    <row r="128" spans="1:39">
      <c r="A128" t="s">
        <v>1030</v>
      </c>
      <c r="B128" t="s">
        <v>797</v>
      </c>
      <c r="C128" t="s">
        <v>1275</v>
      </c>
      <c r="D128" t="s">
        <v>1300</v>
      </c>
      <c r="E128" t="s">
        <v>1301</v>
      </c>
      <c r="F128" t="s">
        <v>1031</v>
      </c>
      <c r="G128" t="s">
        <v>1576</v>
      </c>
      <c r="H128" t="s">
        <v>455</v>
      </c>
      <c r="I128" t="s">
        <v>1033</v>
      </c>
      <c r="J128" t="s">
        <v>1302</v>
      </c>
      <c r="K128" t="s">
        <v>1302</v>
      </c>
      <c r="L128" t="s">
        <v>1280</v>
      </c>
      <c r="M128" t="s">
        <v>1077</v>
      </c>
      <c r="N128">
        <v>8602</v>
      </c>
      <c r="O128">
        <v>105</v>
      </c>
      <c r="P128" t="s">
        <v>1312</v>
      </c>
      <c r="Q128" s="9">
        <v>935054396</v>
      </c>
      <c r="R128" s="9">
        <v>0</v>
      </c>
      <c r="S128" s="9">
        <v>0</v>
      </c>
      <c r="T128" s="9">
        <v>16097400</v>
      </c>
      <c r="U128" s="9">
        <v>34259118</v>
      </c>
      <c r="V128" s="9">
        <v>916892678</v>
      </c>
      <c r="W128" s="9">
        <v>857495762</v>
      </c>
      <c r="X128" s="9">
        <v>857495762</v>
      </c>
      <c r="Y128" s="9">
        <v>59396916</v>
      </c>
      <c r="Z128" s="9">
        <v>857495762</v>
      </c>
      <c r="AA128" s="9">
        <v>0</v>
      </c>
      <c r="AB128" s="9">
        <v>59396916</v>
      </c>
      <c r="AC128" s="9">
        <v>855022431</v>
      </c>
      <c r="AD128" s="9">
        <v>141488851</v>
      </c>
      <c r="AE128" s="9">
        <v>-57801917</v>
      </c>
      <c r="AF128" s="9">
        <v>-13021517</v>
      </c>
      <c r="AG128" s="9">
        <v>141488851</v>
      </c>
      <c r="AH128" s="9">
        <v>139015520</v>
      </c>
      <c r="AI128" s="9">
        <f t="shared" si="3"/>
        <v>0</v>
      </c>
      <c r="AJ128" s="9">
        <f t="shared" si="4"/>
        <v>0</v>
      </c>
      <c r="AK128" s="9">
        <f t="shared" si="5"/>
        <v>2473331</v>
      </c>
      <c r="AL128" s="59" t="s">
        <v>98</v>
      </c>
      <c r="AM128"/>
    </row>
    <row r="129" spans="1:39">
      <c r="A129" t="s">
        <v>1030</v>
      </c>
      <c r="B129" t="s">
        <v>797</v>
      </c>
      <c r="C129" t="s">
        <v>1275</v>
      </c>
      <c r="D129" t="s">
        <v>1300</v>
      </c>
      <c r="E129" t="s">
        <v>1301</v>
      </c>
      <c r="F129" t="s">
        <v>1031</v>
      </c>
      <c r="G129" t="s">
        <v>1576</v>
      </c>
      <c r="H129" t="s">
        <v>455</v>
      </c>
      <c r="I129" t="s">
        <v>1033</v>
      </c>
      <c r="J129" t="s">
        <v>1302</v>
      </c>
      <c r="K129" t="s">
        <v>1302</v>
      </c>
      <c r="L129" t="s">
        <v>1280</v>
      </c>
      <c r="M129" t="s">
        <v>1079</v>
      </c>
      <c r="N129">
        <v>8603</v>
      </c>
      <c r="O129">
        <v>106</v>
      </c>
      <c r="P129" t="s">
        <v>1313</v>
      </c>
      <c r="Q129" s="9">
        <v>43026808</v>
      </c>
      <c r="R129" s="9">
        <v>0</v>
      </c>
      <c r="S129" s="9">
        <v>0</v>
      </c>
      <c r="T129" s="9">
        <v>11177000</v>
      </c>
      <c r="U129" s="9">
        <v>0</v>
      </c>
      <c r="V129" s="9">
        <v>54203808</v>
      </c>
      <c r="W129" s="9">
        <v>47086174</v>
      </c>
      <c r="X129" s="9">
        <v>47086174</v>
      </c>
      <c r="Y129" s="9">
        <v>7117634</v>
      </c>
      <c r="Z129" s="9">
        <v>47086174</v>
      </c>
      <c r="AA129" s="9">
        <v>0</v>
      </c>
      <c r="AB129" s="9">
        <v>7117634</v>
      </c>
      <c r="AC129" s="9">
        <v>47086174</v>
      </c>
      <c r="AD129" s="9">
        <v>44863334</v>
      </c>
      <c r="AE129" s="9">
        <v>-5136666</v>
      </c>
      <c r="AF129" s="9">
        <v>-5136666</v>
      </c>
      <c r="AG129" s="9">
        <v>44863334</v>
      </c>
      <c r="AH129" s="9">
        <v>44863334</v>
      </c>
      <c r="AI129" s="9">
        <f t="shared" si="3"/>
        <v>0</v>
      </c>
      <c r="AJ129" s="9">
        <f t="shared" si="4"/>
        <v>0</v>
      </c>
      <c r="AK129" s="9">
        <f t="shared" si="5"/>
        <v>0</v>
      </c>
      <c r="AL129" s="59" t="s">
        <v>98</v>
      </c>
      <c r="AM129"/>
    </row>
    <row r="130" spans="1:39">
      <c r="A130" t="s">
        <v>1030</v>
      </c>
      <c r="B130" t="s">
        <v>797</v>
      </c>
      <c r="C130" t="s">
        <v>1275</v>
      </c>
      <c r="D130" t="s">
        <v>1300</v>
      </c>
      <c r="E130" t="s">
        <v>1301</v>
      </c>
      <c r="F130" t="s">
        <v>1031</v>
      </c>
      <c r="G130" t="s">
        <v>1576</v>
      </c>
      <c r="H130" t="s">
        <v>455</v>
      </c>
      <c r="I130" t="s">
        <v>1033</v>
      </c>
      <c r="J130" t="s">
        <v>1302</v>
      </c>
      <c r="K130" t="s">
        <v>1302</v>
      </c>
      <c r="L130" t="s">
        <v>1280</v>
      </c>
      <c r="M130" t="s">
        <v>1081</v>
      </c>
      <c r="N130">
        <v>8604</v>
      </c>
      <c r="O130">
        <v>107</v>
      </c>
      <c r="P130" t="s">
        <v>1314</v>
      </c>
      <c r="Q130" s="9">
        <v>37000000</v>
      </c>
      <c r="R130" s="9">
        <v>0</v>
      </c>
      <c r="S130" s="9">
        <v>0</v>
      </c>
      <c r="T130" s="9">
        <v>0</v>
      </c>
      <c r="U130" s="9">
        <v>7932966</v>
      </c>
      <c r="V130" s="9">
        <v>29067034</v>
      </c>
      <c r="W130" s="9">
        <v>28912165</v>
      </c>
      <c r="X130" s="9">
        <v>28912165</v>
      </c>
      <c r="Y130" s="9">
        <v>154869</v>
      </c>
      <c r="Z130" s="9">
        <v>28912165</v>
      </c>
      <c r="AA130" s="9">
        <v>0</v>
      </c>
      <c r="AB130" s="9">
        <v>154869</v>
      </c>
      <c r="AC130" s="9">
        <v>28912165</v>
      </c>
      <c r="AD130" s="9">
        <v>4852074</v>
      </c>
      <c r="AE130" s="9">
        <v>-154773</v>
      </c>
      <c r="AF130" s="9">
        <v>-154773</v>
      </c>
      <c r="AG130" s="9">
        <v>4852074</v>
      </c>
      <c r="AH130" s="9">
        <v>4852074</v>
      </c>
      <c r="AI130" s="9">
        <f t="shared" si="3"/>
        <v>0</v>
      </c>
      <c r="AJ130" s="9">
        <f t="shared" si="4"/>
        <v>0</v>
      </c>
      <c r="AK130" s="9">
        <f t="shared" si="5"/>
        <v>0</v>
      </c>
      <c r="AL130" s="59" t="s">
        <v>98</v>
      </c>
      <c r="AM130"/>
    </row>
    <row r="131" spans="1:39">
      <c r="A131" t="s">
        <v>1030</v>
      </c>
      <c r="B131" t="s">
        <v>797</v>
      </c>
      <c r="C131" t="s">
        <v>1275</v>
      </c>
      <c r="D131" t="s">
        <v>1300</v>
      </c>
      <c r="E131" t="s">
        <v>1301</v>
      </c>
      <c r="F131" t="s">
        <v>1031</v>
      </c>
      <c r="G131" t="s">
        <v>1576</v>
      </c>
      <c r="H131" t="s">
        <v>455</v>
      </c>
      <c r="I131" t="s">
        <v>1033</v>
      </c>
      <c r="J131" t="s">
        <v>1302</v>
      </c>
      <c r="K131" t="s">
        <v>1302</v>
      </c>
      <c r="L131" t="s">
        <v>1280</v>
      </c>
      <c r="M131" t="s">
        <v>1083</v>
      </c>
      <c r="N131">
        <v>8605</v>
      </c>
      <c r="O131">
        <v>108</v>
      </c>
      <c r="P131" t="s">
        <v>1315</v>
      </c>
      <c r="Q131" s="9">
        <v>119690120</v>
      </c>
      <c r="R131" s="9">
        <v>0</v>
      </c>
      <c r="S131" s="9">
        <v>0</v>
      </c>
      <c r="T131" s="9">
        <v>14500000</v>
      </c>
      <c r="U131" s="9">
        <v>0</v>
      </c>
      <c r="V131" s="9">
        <v>134190120</v>
      </c>
      <c r="W131" s="9">
        <v>132816900</v>
      </c>
      <c r="X131" s="9">
        <v>132816900</v>
      </c>
      <c r="Y131" s="9">
        <v>1373220</v>
      </c>
      <c r="Z131" s="9">
        <v>132816900</v>
      </c>
      <c r="AA131" s="9">
        <v>0</v>
      </c>
      <c r="AB131" s="9">
        <v>1373220</v>
      </c>
      <c r="AC131" s="9">
        <v>132816900</v>
      </c>
      <c r="AD131" s="9">
        <v>12706716</v>
      </c>
      <c r="AE131" s="9">
        <v>9626780</v>
      </c>
      <c r="AF131" s="9">
        <v>9626780</v>
      </c>
      <c r="AG131" s="9">
        <v>12706716</v>
      </c>
      <c r="AH131" s="9">
        <v>25688924</v>
      </c>
      <c r="AI131" s="9">
        <f t="shared" ref="AI131:AI141" si="6">X131-Z131</f>
        <v>0</v>
      </c>
      <c r="AJ131" s="9">
        <f t="shared" ref="AJ131:AJ141" si="7">Z131-W131</f>
        <v>0</v>
      </c>
      <c r="AK131" s="9">
        <f t="shared" ref="AK131:AK141" si="8">W131-AC131</f>
        <v>0</v>
      </c>
      <c r="AL131" s="59" t="s">
        <v>98</v>
      </c>
      <c r="AM131"/>
    </row>
    <row r="132" spans="1:39">
      <c r="A132" t="s">
        <v>1030</v>
      </c>
      <c r="B132" t="s">
        <v>797</v>
      </c>
      <c r="C132" t="s">
        <v>1275</v>
      </c>
      <c r="D132" t="s">
        <v>1300</v>
      </c>
      <c r="E132" t="s">
        <v>1301</v>
      </c>
      <c r="F132" t="s">
        <v>1031</v>
      </c>
      <c r="G132" t="s">
        <v>1576</v>
      </c>
      <c r="H132" t="s">
        <v>455</v>
      </c>
      <c r="I132" t="s">
        <v>1033</v>
      </c>
      <c r="J132" t="s">
        <v>1302</v>
      </c>
      <c r="K132" t="s">
        <v>1302</v>
      </c>
      <c r="L132" t="s">
        <v>1280</v>
      </c>
      <c r="M132" t="s">
        <v>1085</v>
      </c>
      <c r="N132">
        <v>8606</v>
      </c>
      <c r="O132">
        <v>109</v>
      </c>
      <c r="P132" t="s">
        <v>1316</v>
      </c>
      <c r="Q132" s="9">
        <v>38083220</v>
      </c>
      <c r="R132" s="9">
        <v>0</v>
      </c>
      <c r="S132" s="9">
        <v>0</v>
      </c>
      <c r="T132" s="9">
        <v>0</v>
      </c>
      <c r="U132" s="9">
        <v>0</v>
      </c>
      <c r="V132" s="9">
        <v>38083220</v>
      </c>
      <c r="W132" s="9">
        <v>22809736</v>
      </c>
      <c r="X132" s="9">
        <v>22809736</v>
      </c>
      <c r="Y132" s="9">
        <v>15273484</v>
      </c>
      <c r="Z132" s="9">
        <v>22809736</v>
      </c>
      <c r="AA132" s="9">
        <v>0</v>
      </c>
      <c r="AB132" s="9">
        <v>15273484</v>
      </c>
      <c r="AC132" s="9">
        <v>20919686</v>
      </c>
      <c r="AD132" s="9">
        <v>1890050</v>
      </c>
      <c r="AE132" s="9">
        <v>-15273484</v>
      </c>
      <c r="AF132" s="9">
        <v>-15273484</v>
      </c>
      <c r="AG132" s="9">
        <v>1890050</v>
      </c>
      <c r="AH132" s="9">
        <v>1925013</v>
      </c>
      <c r="AI132" s="9">
        <f t="shared" si="6"/>
        <v>0</v>
      </c>
      <c r="AJ132" s="9">
        <f t="shared" si="7"/>
        <v>0</v>
      </c>
      <c r="AK132" s="9">
        <f t="shared" si="8"/>
        <v>1890050</v>
      </c>
      <c r="AL132" s="59" t="s">
        <v>98</v>
      </c>
      <c r="AM132"/>
    </row>
    <row r="133" spans="1:39">
      <c r="A133" t="s">
        <v>1030</v>
      </c>
      <c r="B133" t="s">
        <v>797</v>
      </c>
      <c r="C133" t="s">
        <v>1275</v>
      </c>
      <c r="D133" t="s">
        <v>1300</v>
      </c>
      <c r="E133" t="s">
        <v>1301</v>
      </c>
      <c r="F133" t="s">
        <v>1031</v>
      </c>
      <c r="G133" t="s">
        <v>1576</v>
      </c>
      <c r="H133" t="s">
        <v>455</v>
      </c>
      <c r="I133" t="s">
        <v>1033</v>
      </c>
      <c r="J133" t="s">
        <v>1302</v>
      </c>
      <c r="K133" t="s">
        <v>1302</v>
      </c>
      <c r="L133" t="s">
        <v>1280</v>
      </c>
      <c r="M133" t="s">
        <v>286</v>
      </c>
      <c r="N133">
        <v>8607</v>
      </c>
      <c r="O133">
        <v>110</v>
      </c>
      <c r="P133" t="s">
        <v>1317</v>
      </c>
      <c r="Q133" s="9">
        <v>33730852</v>
      </c>
      <c r="R133" s="9">
        <v>0</v>
      </c>
      <c r="S133" s="9">
        <v>0</v>
      </c>
      <c r="T133" s="9">
        <v>0</v>
      </c>
      <c r="U133" s="9">
        <v>0</v>
      </c>
      <c r="V133" s="9">
        <v>33730852</v>
      </c>
      <c r="W133" s="9">
        <v>24289709</v>
      </c>
      <c r="X133" s="9">
        <v>24289709</v>
      </c>
      <c r="Y133" s="9">
        <v>9441143</v>
      </c>
      <c r="Z133" s="9">
        <v>24289709</v>
      </c>
      <c r="AA133" s="9">
        <v>0</v>
      </c>
      <c r="AB133" s="9">
        <v>9441143</v>
      </c>
      <c r="AC133" s="9">
        <v>24289709</v>
      </c>
      <c r="AD133" s="9">
        <v>2063573</v>
      </c>
      <c r="AE133" s="9">
        <v>-9441143</v>
      </c>
      <c r="AF133" s="9">
        <v>-9441143</v>
      </c>
      <c r="AG133" s="9">
        <v>2063573</v>
      </c>
      <c r="AH133" s="9">
        <v>4204921</v>
      </c>
      <c r="AI133" s="9">
        <f t="shared" si="6"/>
        <v>0</v>
      </c>
      <c r="AJ133" s="9">
        <f t="shared" si="7"/>
        <v>0</v>
      </c>
      <c r="AK133" s="9">
        <f t="shared" si="8"/>
        <v>0</v>
      </c>
      <c r="AL133" s="59" t="s">
        <v>98</v>
      </c>
      <c r="AM133"/>
    </row>
    <row r="134" spans="1:39">
      <c r="A134" t="s">
        <v>1030</v>
      </c>
      <c r="B134" t="s">
        <v>797</v>
      </c>
      <c r="C134" t="s">
        <v>1275</v>
      </c>
      <c r="D134" t="s">
        <v>1300</v>
      </c>
      <c r="E134" t="s">
        <v>1301</v>
      </c>
      <c r="F134" t="s">
        <v>1031</v>
      </c>
      <c r="G134" t="s">
        <v>1576</v>
      </c>
      <c r="H134" t="s">
        <v>455</v>
      </c>
      <c r="I134" t="s">
        <v>1033</v>
      </c>
      <c r="J134" t="s">
        <v>1302</v>
      </c>
      <c r="K134" t="s">
        <v>1302</v>
      </c>
      <c r="L134" t="s">
        <v>1280</v>
      </c>
      <c r="M134" t="s">
        <v>1318</v>
      </c>
      <c r="N134">
        <v>8608</v>
      </c>
      <c r="O134">
        <v>111</v>
      </c>
      <c r="P134" t="s">
        <v>1319</v>
      </c>
      <c r="Q134" s="9">
        <v>324000000</v>
      </c>
      <c r="R134" s="9">
        <v>0</v>
      </c>
      <c r="S134" s="9">
        <v>0</v>
      </c>
      <c r="T134" s="9">
        <v>41724844</v>
      </c>
      <c r="U134" s="9">
        <v>5484511</v>
      </c>
      <c r="V134" s="9">
        <v>360240333</v>
      </c>
      <c r="W134" s="9">
        <v>266715144</v>
      </c>
      <c r="X134" s="9">
        <v>266715144</v>
      </c>
      <c r="Y134" s="9">
        <v>93525189</v>
      </c>
      <c r="Z134" s="9">
        <v>266715144</v>
      </c>
      <c r="AA134" s="9">
        <v>0</v>
      </c>
      <c r="AB134" s="9">
        <v>93525189</v>
      </c>
      <c r="AC134" s="9">
        <v>254892981</v>
      </c>
      <c r="AD134" s="9">
        <v>29083031</v>
      </c>
      <c r="AE134" s="9">
        <v>-23367557</v>
      </c>
      <c r="AF134" s="9">
        <v>-6</v>
      </c>
      <c r="AG134" s="9">
        <v>29083031</v>
      </c>
      <c r="AH134" s="9">
        <v>17600868</v>
      </c>
      <c r="AI134" s="9">
        <f t="shared" si="6"/>
        <v>0</v>
      </c>
      <c r="AJ134" s="9">
        <f t="shared" si="7"/>
        <v>0</v>
      </c>
      <c r="AK134" s="9">
        <f t="shared" si="8"/>
        <v>11822163</v>
      </c>
      <c r="AL134" s="59" t="s">
        <v>98</v>
      </c>
      <c r="AM134"/>
    </row>
    <row r="135" spans="1:39">
      <c r="A135" t="s">
        <v>1030</v>
      </c>
      <c r="B135" t="s">
        <v>797</v>
      </c>
      <c r="C135" t="s">
        <v>1275</v>
      </c>
      <c r="D135" t="s">
        <v>1300</v>
      </c>
      <c r="E135" t="s">
        <v>1301</v>
      </c>
      <c r="F135" t="s">
        <v>1031</v>
      </c>
      <c r="G135" t="s">
        <v>1576</v>
      </c>
      <c r="H135" t="s">
        <v>455</v>
      </c>
      <c r="I135" t="s">
        <v>1033</v>
      </c>
      <c r="J135" t="s">
        <v>1302</v>
      </c>
      <c r="K135" t="s">
        <v>1302</v>
      </c>
      <c r="L135" t="s">
        <v>1280</v>
      </c>
      <c r="M135" t="s">
        <v>1090</v>
      </c>
      <c r="N135">
        <v>8609</v>
      </c>
      <c r="O135">
        <v>112</v>
      </c>
      <c r="P135" t="s">
        <v>1320</v>
      </c>
      <c r="Q135" s="9">
        <v>2000000</v>
      </c>
      <c r="R135" s="9">
        <v>0</v>
      </c>
      <c r="S135" s="9">
        <v>0</v>
      </c>
      <c r="T135" s="9">
        <v>0</v>
      </c>
      <c r="U135" s="9">
        <v>0</v>
      </c>
      <c r="V135" s="9">
        <v>2000000</v>
      </c>
      <c r="W135" s="9">
        <v>0</v>
      </c>
      <c r="X135" s="9">
        <v>0</v>
      </c>
      <c r="Y135" s="9">
        <v>2000000</v>
      </c>
      <c r="Z135" s="9">
        <v>0</v>
      </c>
      <c r="AA135" s="9">
        <v>0</v>
      </c>
      <c r="AB135" s="9">
        <v>2000000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f t="shared" si="6"/>
        <v>0</v>
      </c>
      <c r="AJ135" s="9">
        <f t="shared" si="7"/>
        <v>0</v>
      </c>
      <c r="AK135" s="9">
        <f t="shared" si="8"/>
        <v>0</v>
      </c>
      <c r="AL135" s="59" t="s">
        <v>98</v>
      </c>
      <c r="AM135"/>
    </row>
    <row r="136" spans="1:39">
      <c r="A136" t="s">
        <v>1030</v>
      </c>
      <c r="B136" t="s">
        <v>797</v>
      </c>
      <c r="C136" t="s">
        <v>1275</v>
      </c>
      <c r="D136" t="s">
        <v>1300</v>
      </c>
      <c r="E136" t="s">
        <v>1301</v>
      </c>
      <c r="F136" t="s">
        <v>1031</v>
      </c>
      <c r="G136" t="s">
        <v>1576</v>
      </c>
      <c r="H136" t="s">
        <v>455</v>
      </c>
      <c r="I136" t="s">
        <v>1033</v>
      </c>
      <c r="J136" t="s">
        <v>1302</v>
      </c>
      <c r="K136" t="s">
        <v>1302</v>
      </c>
      <c r="L136" t="s">
        <v>1280</v>
      </c>
      <c r="M136" t="s">
        <v>1092</v>
      </c>
      <c r="N136">
        <v>8610</v>
      </c>
      <c r="O136">
        <v>113</v>
      </c>
      <c r="P136" t="s">
        <v>1321</v>
      </c>
      <c r="Q136" s="9">
        <v>2000000</v>
      </c>
      <c r="R136" s="9">
        <v>0</v>
      </c>
      <c r="S136" s="9">
        <v>0</v>
      </c>
      <c r="T136" s="9">
        <v>0</v>
      </c>
      <c r="U136" s="9">
        <v>0</v>
      </c>
      <c r="V136" s="9">
        <v>2000000</v>
      </c>
      <c r="W136" s="9">
        <v>0</v>
      </c>
      <c r="X136" s="9">
        <v>0</v>
      </c>
      <c r="Y136" s="9">
        <v>2000000</v>
      </c>
      <c r="Z136" s="9">
        <v>0</v>
      </c>
      <c r="AA136" s="9">
        <v>0</v>
      </c>
      <c r="AB136" s="9">
        <v>2000000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f t="shared" si="6"/>
        <v>0</v>
      </c>
      <c r="AJ136" s="9">
        <f t="shared" si="7"/>
        <v>0</v>
      </c>
      <c r="AK136" s="9">
        <f t="shared" si="8"/>
        <v>0</v>
      </c>
      <c r="AL136" s="59" t="s">
        <v>98</v>
      </c>
      <c r="AM136"/>
    </row>
    <row r="137" spans="1:39">
      <c r="A137" t="s">
        <v>1030</v>
      </c>
      <c r="B137" t="s">
        <v>797</v>
      </c>
      <c r="C137" t="s">
        <v>1275</v>
      </c>
      <c r="D137" t="s">
        <v>1300</v>
      </c>
      <c r="E137" t="s">
        <v>1301</v>
      </c>
      <c r="F137" t="s">
        <v>1031</v>
      </c>
      <c r="G137" t="s">
        <v>1576</v>
      </c>
      <c r="H137" t="s">
        <v>455</v>
      </c>
      <c r="I137" t="s">
        <v>1033</v>
      </c>
      <c r="J137" t="s">
        <v>1302</v>
      </c>
      <c r="K137" t="s">
        <v>1302</v>
      </c>
      <c r="L137" t="s">
        <v>1280</v>
      </c>
      <c r="M137" t="s">
        <v>1094</v>
      </c>
      <c r="N137">
        <v>8611</v>
      </c>
      <c r="O137">
        <v>114</v>
      </c>
      <c r="P137" t="s">
        <v>1322</v>
      </c>
      <c r="Q137" s="9">
        <v>2300000</v>
      </c>
      <c r="R137" s="9">
        <v>0</v>
      </c>
      <c r="S137" s="9">
        <v>0</v>
      </c>
      <c r="T137" s="9">
        <v>0</v>
      </c>
      <c r="U137" s="9">
        <v>0</v>
      </c>
      <c r="V137" s="9">
        <v>2300000</v>
      </c>
      <c r="W137" s="9">
        <v>0</v>
      </c>
      <c r="X137" s="9">
        <v>0</v>
      </c>
      <c r="Y137" s="9">
        <v>2300000</v>
      </c>
      <c r="Z137" s="9">
        <v>0</v>
      </c>
      <c r="AA137" s="9">
        <v>0</v>
      </c>
      <c r="AB137" s="9">
        <v>2300000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f t="shared" si="6"/>
        <v>0</v>
      </c>
      <c r="AJ137" s="9">
        <f t="shared" si="7"/>
        <v>0</v>
      </c>
      <c r="AK137" s="9">
        <f t="shared" si="8"/>
        <v>0</v>
      </c>
      <c r="AL137" s="59" t="s">
        <v>98</v>
      </c>
      <c r="AM137"/>
    </row>
    <row r="138" spans="1:39">
      <c r="A138" t="s">
        <v>1030</v>
      </c>
      <c r="B138" t="s">
        <v>797</v>
      </c>
      <c r="C138" t="s">
        <v>1275</v>
      </c>
      <c r="D138" t="s">
        <v>1300</v>
      </c>
      <c r="E138" t="s">
        <v>1301</v>
      </c>
      <c r="F138" t="s">
        <v>1031</v>
      </c>
      <c r="G138" t="s">
        <v>1576</v>
      </c>
      <c r="H138" t="s">
        <v>455</v>
      </c>
      <c r="I138" t="s">
        <v>1033</v>
      </c>
      <c r="J138" t="s">
        <v>1302</v>
      </c>
      <c r="K138" t="s">
        <v>1302</v>
      </c>
      <c r="L138" t="s">
        <v>1280</v>
      </c>
      <c r="M138" t="s">
        <v>1100</v>
      </c>
      <c r="N138">
        <v>8612</v>
      </c>
      <c r="O138">
        <v>115</v>
      </c>
      <c r="P138" t="s">
        <v>1323</v>
      </c>
      <c r="Q138" s="9">
        <v>38000000</v>
      </c>
      <c r="R138" s="9">
        <v>0</v>
      </c>
      <c r="S138" s="9">
        <v>0</v>
      </c>
      <c r="T138" s="9">
        <v>0</v>
      </c>
      <c r="U138" s="9">
        <v>0</v>
      </c>
      <c r="V138" s="9">
        <v>38000000</v>
      </c>
      <c r="W138" s="9">
        <v>15280613</v>
      </c>
      <c r="X138" s="9">
        <v>15280613</v>
      </c>
      <c r="Y138" s="9">
        <v>22719387</v>
      </c>
      <c r="Z138" s="9">
        <v>15280613</v>
      </c>
      <c r="AA138" s="9">
        <v>0</v>
      </c>
      <c r="AB138" s="9">
        <v>22719387</v>
      </c>
      <c r="AC138" s="9">
        <v>15280613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f t="shared" si="6"/>
        <v>0</v>
      </c>
      <c r="AJ138" s="9">
        <f t="shared" si="7"/>
        <v>0</v>
      </c>
      <c r="AK138" s="9">
        <f t="shared" si="8"/>
        <v>0</v>
      </c>
      <c r="AL138" s="59" t="s">
        <v>98</v>
      </c>
      <c r="AM138"/>
    </row>
    <row r="139" spans="1:39">
      <c r="A139" t="s">
        <v>1030</v>
      </c>
      <c r="B139" t="s">
        <v>797</v>
      </c>
      <c r="C139" t="s">
        <v>1275</v>
      </c>
      <c r="D139" t="s">
        <v>1300</v>
      </c>
      <c r="E139" t="s">
        <v>1301</v>
      </c>
      <c r="F139" t="s">
        <v>1031</v>
      </c>
      <c r="G139" t="s">
        <v>1576</v>
      </c>
      <c r="H139" t="s">
        <v>455</v>
      </c>
      <c r="I139" t="s">
        <v>1033</v>
      </c>
      <c r="J139" t="s">
        <v>1302</v>
      </c>
      <c r="K139" t="s">
        <v>1302</v>
      </c>
      <c r="L139" t="s">
        <v>1280</v>
      </c>
      <c r="M139" t="s">
        <v>1102</v>
      </c>
      <c r="N139">
        <v>8613</v>
      </c>
      <c r="O139">
        <v>116</v>
      </c>
      <c r="P139" t="s">
        <v>1324</v>
      </c>
      <c r="Q139" s="9">
        <v>3000000</v>
      </c>
      <c r="R139" s="9">
        <v>0</v>
      </c>
      <c r="S139" s="9">
        <v>0</v>
      </c>
      <c r="T139" s="9">
        <v>0</v>
      </c>
      <c r="U139" s="9">
        <v>2000000</v>
      </c>
      <c r="V139" s="9">
        <v>1000000</v>
      </c>
      <c r="W139" s="9">
        <v>0</v>
      </c>
      <c r="X139" s="9">
        <v>0</v>
      </c>
      <c r="Y139" s="9">
        <v>1000000</v>
      </c>
      <c r="Z139" s="9">
        <v>0</v>
      </c>
      <c r="AA139" s="9">
        <v>0</v>
      </c>
      <c r="AB139" s="9">
        <v>1000000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f t="shared" si="6"/>
        <v>0</v>
      </c>
      <c r="AJ139" s="9">
        <f t="shared" si="7"/>
        <v>0</v>
      </c>
      <c r="AK139" s="9">
        <f t="shared" si="8"/>
        <v>0</v>
      </c>
      <c r="AL139" s="59" t="s">
        <v>98</v>
      </c>
      <c r="AM139"/>
    </row>
    <row r="140" spans="1:39">
      <c r="A140" t="s">
        <v>1030</v>
      </c>
      <c r="B140" t="s">
        <v>797</v>
      </c>
      <c r="C140" t="s">
        <v>1275</v>
      </c>
      <c r="D140" t="s">
        <v>1300</v>
      </c>
      <c r="E140" t="s">
        <v>1301</v>
      </c>
      <c r="F140" t="s">
        <v>1031</v>
      </c>
      <c r="G140" t="s">
        <v>1576</v>
      </c>
      <c r="H140" t="s">
        <v>455</v>
      </c>
      <c r="I140" t="s">
        <v>1033</v>
      </c>
      <c r="J140" t="s">
        <v>1302</v>
      </c>
      <c r="K140" t="s">
        <v>1302</v>
      </c>
      <c r="L140" t="s">
        <v>1280</v>
      </c>
      <c r="M140" t="s">
        <v>1104</v>
      </c>
      <c r="N140">
        <v>8614</v>
      </c>
      <c r="O140">
        <v>117</v>
      </c>
      <c r="P140" t="s">
        <v>1325</v>
      </c>
      <c r="Q140" s="9">
        <v>1000000</v>
      </c>
      <c r="R140" s="9">
        <v>0</v>
      </c>
      <c r="S140" s="9">
        <v>0</v>
      </c>
      <c r="T140" s="9">
        <v>0</v>
      </c>
      <c r="U140" s="9">
        <v>0</v>
      </c>
      <c r="V140" s="9">
        <v>1000000</v>
      </c>
      <c r="W140" s="9">
        <v>0</v>
      </c>
      <c r="X140" s="9">
        <v>0</v>
      </c>
      <c r="Y140" s="9">
        <v>1000000</v>
      </c>
      <c r="Z140" s="9">
        <v>0</v>
      </c>
      <c r="AA140" s="9">
        <v>0</v>
      </c>
      <c r="AB140" s="9">
        <v>1000000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f t="shared" si="6"/>
        <v>0</v>
      </c>
      <c r="AJ140" s="9">
        <f t="shared" si="7"/>
        <v>0</v>
      </c>
      <c r="AK140" s="9">
        <f t="shared" si="8"/>
        <v>0</v>
      </c>
      <c r="AL140" s="59" t="s">
        <v>98</v>
      </c>
      <c r="AM140"/>
    </row>
    <row r="141" spans="1:39">
      <c r="A141" t="s">
        <v>1030</v>
      </c>
      <c r="B141" t="s">
        <v>797</v>
      </c>
      <c r="C141" t="s">
        <v>1106</v>
      </c>
      <c r="D141" t="s">
        <v>1300</v>
      </c>
      <c r="E141" t="s">
        <v>1301</v>
      </c>
      <c r="F141" t="s">
        <v>1031</v>
      </c>
      <c r="G141" t="s">
        <v>1576</v>
      </c>
      <c r="H141" t="s">
        <v>455</v>
      </c>
      <c r="I141" t="s">
        <v>1108</v>
      </c>
      <c r="J141" t="s">
        <v>1302</v>
      </c>
      <c r="K141" t="s">
        <v>1302</v>
      </c>
      <c r="L141" t="s">
        <v>1280</v>
      </c>
      <c r="M141" t="s">
        <v>1111</v>
      </c>
      <c r="N141">
        <v>8615</v>
      </c>
      <c r="O141">
        <v>118</v>
      </c>
      <c r="P141" t="s">
        <v>1326</v>
      </c>
      <c r="Q141" s="9">
        <v>181524604</v>
      </c>
      <c r="R141" s="9">
        <v>0</v>
      </c>
      <c r="S141" s="9">
        <v>0</v>
      </c>
      <c r="T141" s="9">
        <v>0</v>
      </c>
      <c r="U141" s="9">
        <v>0</v>
      </c>
      <c r="V141" s="9">
        <v>181524604</v>
      </c>
      <c r="W141" s="9">
        <v>181510373</v>
      </c>
      <c r="X141" s="9">
        <v>181510373</v>
      </c>
      <c r="Y141" s="9">
        <v>14231</v>
      </c>
      <c r="Z141" s="9">
        <v>181510373</v>
      </c>
      <c r="AA141" s="9">
        <v>0</v>
      </c>
      <c r="AB141" s="9">
        <v>14231</v>
      </c>
      <c r="AC141" s="9">
        <v>181510373</v>
      </c>
      <c r="AD141" s="9">
        <v>0</v>
      </c>
      <c r="AE141" s="9">
        <v>-14231</v>
      </c>
      <c r="AF141" s="9">
        <v>-14231</v>
      </c>
      <c r="AG141" s="9">
        <v>0</v>
      </c>
      <c r="AH141" s="9">
        <v>0</v>
      </c>
      <c r="AI141" s="9">
        <f t="shared" si="6"/>
        <v>0</v>
      </c>
      <c r="AJ141" s="9">
        <f t="shared" si="7"/>
        <v>0</v>
      </c>
      <c r="AK141" s="9">
        <f t="shared" si="8"/>
        <v>0</v>
      </c>
      <c r="AL141" s="59" t="s">
        <v>98</v>
      </c>
      <c r="AM141"/>
    </row>
    <row r="143" spans="1:39">
      <c r="P143" s="8" t="s">
        <v>1581</v>
      </c>
      <c r="Q143" s="25">
        <f>SUM(Q2:Q142)</f>
        <v>15766346547</v>
      </c>
      <c r="R143" s="25">
        <f t="shared" ref="R143:AK143" si="9">SUM(R2:R142)</f>
        <v>17102589630</v>
      </c>
      <c r="S143" s="25">
        <f t="shared" si="9"/>
        <v>1304794418</v>
      </c>
      <c r="T143" s="25">
        <f t="shared" si="9"/>
        <v>3537982028</v>
      </c>
      <c r="U143" s="25">
        <f t="shared" si="9"/>
        <v>3537982028</v>
      </c>
      <c r="V143" s="25">
        <f t="shared" si="9"/>
        <v>31564141759</v>
      </c>
      <c r="W143" s="25">
        <f t="shared" si="9"/>
        <v>21557578831</v>
      </c>
      <c r="X143" s="25">
        <f t="shared" si="9"/>
        <v>22380503081</v>
      </c>
      <c r="Y143" s="25">
        <f t="shared" si="9"/>
        <v>9183638678</v>
      </c>
      <c r="Z143" s="25">
        <f t="shared" si="9"/>
        <v>22380503081</v>
      </c>
      <c r="AA143" s="25">
        <f t="shared" si="9"/>
        <v>822924250</v>
      </c>
      <c r="AB143" s="25">
        <f t="shared" si="9"/>
        <v>10006562928</v>
      </c>
      <c r="AC143" s="25">
        <f t="shared" si="9"/>
        <v>20371737690</v>
      </c>
      <c r="AD143" s="25">
        <f t="shared" si="9"/>
        <v>7497756524</v>
      </c>
      <c r="AE143" s="25">
        <f t="shared" si="9"/>
        <v>481070363</v>
      </c>
      <c r="AF143" s="25">
        <f t="shared" si="9"/>
        <v>681182370</v>
      </c>
      <c r="AG143" s="25">
        <f t="shared" si="9"/>
        <v>7497756524</v>
      </c>
      <c r="AH143" s="25">
        <f t="shared" si="9"/>
        <v>6636163335</v>
      </c>
      <c r="AI143" s="25">
        <f t="shared" si="9"/>
        <v>0</v>
      </c>
      <c r="AJ143" s="25">
        <f t="shared" si="9"/>
        <v>822924250</v>
      </c>
      <c r="AK143" s="25">
        <f t="shared" si="9"/>
        <v>1185841141</v>
      </c>
    </row>
    <row r="145" spans="16:37">
      <c r="P145" s="8" t="s">
        <v>1577</v>
      </c>
      <c r="Q145" s="25">
        <f>SUBTOTAL(9,Q2:Q101)</f>
        <v>7481453173</v>
      </c>
      <c r="R145" s="25">
        <f t="shared" ref="R145:AK145" si="10">SUBTOTAL(9,R2:R101)</f>
        <v>17102589630</v>
      </c>
      <c r="S145" s="25">
        <f t="shared" si="10"/>
        <v>1304794418</v>
      </c>
      <c r="T145" s="25">
        <f t="shared" si="10"/>
        <v>3135218322</v>
      </c>
      <c r="U145" s="25">
        <f t="shared" si="10"/>
        <v>3135218322</v>
      </c>
      <c r="V145" s="25">
        <f t="shared" si="10"/>
        <v>23279248385</v>
      </c>
      <c r="W145" s="25">
        <f t="shared" si="10"/>
        <v>14435848211</v>
      </c>
      <c r="X145" s="25">
        <f t="shared" si="10"/>
        <v>15258772461</v>
      </c>
      <c r="Y145" s="25">
        <f t="shared" si="10"/>
        <v>8020475924</v>
      </c>
      <c r="Z145" s="25">
        <f t="shared" si="10"/>
        <v>15258772461</v>
      </c>
      <c r="AA145" s="25">
        <f t="shared" si="10"/>
        <v>822924250</v>
      </c>
      <c r="AB145" s="25">
        <f t="shared" si="10"/>
        <v>8843400174</v>
      </c>
      <c r="AC145" s="25">
        <f t="shared" si="10"/>
        <v>13547968722</v>
      </c>
      <c r="AD145" s="25">
        <f t="shared" si="10"/>
        <v>6043583907</v>
      </c>
      <c r="AE145" s="25">
        <f t="shared" si="10"/>
        <v>-551398302</v>
      </c>
      <c r="AF145" s="25">
        <f t="shared" si="10"/>
        <v>-428076337</v>
      </c>
      <c r="AG145" s="25">
        <f t="shared" si="10"/>
        <v>6043583907</v>
      </c>
      <c r="AH145" s="25">
        <f t="shared" si="10"/>
        <v>5366133867</v>
      </c>
      <c r="AI145" s="25">
        <f t="shared" si="10"/>
        <v>0</v>
      </c>
      <c r="AJ145" s="25">
        <f t="shared" si="10"/>
        <v>822924250</v>
      </c>
      <c r="AK145" s="25">
        <f t="shared" si="10"/>
        <v>887879489</v>
      </c>
    </row>
    <row r="146" spans="16:37"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</row>
    <row r="147" spans="16:37">
      <c r="P147" s="8" t="s">
        <v>1578</v>
      </c>
      <c r="Q147" s="25">
        <f>SUBTOTAL(9,Q102:Q141)</f>
        <v>8284893374</v>
      </c>
      <c r="R147" s="25">
        <f t="shared" ref="R147:AK147" si="11">SUBTOTAL(9,R102:R141)</f>
        <v>0</v>
      </c>
      <c r="S147" s="25">
        <f t="shared" si="11"/>
        <v>0</v>
      </c>
      <c r="T147" s="25">
        <f t="shared" si="11"/>
        <v>402763706</v>
      </c>
      <c r="U147" s="25">
        <f t="shared" si="11"/>
        <v>402763706</v>
      </c>
      <c r="V147" s="25">
        <f t="shared" si="11"/>
        <v>8284893374</v>
      </c>
      <c r="W147" s="25">
        <f t="shared" si="11"/>
        <v>7121730620</v>
      </c>
      <c r="X147" s="25">
        <f t="shared" si="11"/>
        <v>7121730620</v>
      </c>
      <c r="Y147" s="25">
        <f t="shared" si="11"/>
        <v>1163162754</v>
      </c>
      <c r="Z147" s="25">
        <f t="shared" si="11"/>
        <v>7121730620</v>
      </c>
      <c r="AA147" s="25">
        <f t="shared" si="11"/>
        <v>0</v>
      </c>
      <c r="AB147" s="25">
        <f t="shared" si="11"/>
        <v>1163162754</v>
      </c>
      <c r="AC147" s="25">
        <f t="shared" si="11"/>
        <v>6823768968</v>
      </c>
      <c r="AD147" s="25">
        <f t="shared" si="11"/>
        <v>1454172617</v>
      </c>
      <c r="AE147" s="25">
        <f t="shared" si="11"/>
        <v>1032468665</v>
      </c>
      <c r="AF147" s="25">
        <f t="shared" si="11"/>
        <v>1109258707</v>
      </c>
      <c r="AG147" s="25">
        <f t="shared" si="11"/>
        <v>1454172617</v>
      </c>
      <c r="AH147" s="25">
        <f t="shared" si="11"/>
        <v>1270029468</v>
      </c>
      <c r="AI147" s="25">
        <f t="shared" si="11"/>
        <v>0</v>
      </c>
      <c r="AJ147" s="25">
        <f t="shared" si="11"/>
        <v>0</v>
      </c>
      <c r="AK147" s="25">
        <f t="shared" si="11"/>
        <v>297961652</v>
      </c>
    </row>
    <row r="149" spans="16:37">
      <c r="P149" s="8" t="s">
        <v>1582</v>
      </c>
      <c r="Q149" s="25">
        <f>AJ145</f>
        <v>822924250</v>
      </c>
    </row>
    <row r="151" spans="16:37">
      <c r="P151" s="8" t="s">
        <v>1583</v>
      </c>
      <c r="Q151" s="25">
        <f>AK143</f>
        <v>1185841141</v>
      </c>
    </row>
    <row r="153" spans="16:37">
      <c r="P153" s="119" t="s">
        <v>1584</v>
      </c>
      <c r="Q153" s="120">
        <f>Z143/V143</f>
        <v>0.70904836418112227</v>
      </c>
    </row>
  </sheetData>
  <autoFilter ref="A1:AM141" xr:uid="{651D9F5D-0E6D-449B-BA94-081D4DBE7070}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CF6CE-3225-42B0-BE51-18358CFFB22A}">
  <sheetPr filterMode="1"/>
  <dimension ref="A1:O18"/>
  <sheetViews>
    <sheetView workbookViewId="0">
      <selection activeCell="G8" sqref="G8:G10"/>
    </sheetView>
  </sheetViews>
  <sheetFormatPr baseColWidth="10" defaultRowHeight="15"/>
  <cols>
    <col min="5" max="6" width="13.7109375" style="9" bestFit="1" customWidth="1"/>
    <col min="7" max="14" width="14.85546875" style="9" customWidth="1"/>
    <col min="15" max="15" width="11.42578125" style="9"/>
  </cols>
  <sheetData>
    <row r="1" spans="1:15">
      <c r="A1" s="26" t="s">
        <v>20</v>
      </c>
      <c r="B1" s="26" t="s">
        <v>21</v>
      </c>
      <c r="C1" s="26" t="s">
        <v>688</v>
      </c>
      <c r="D1" s="26" t="s">
        <v>750</v>
      </c>
      <c r="E1" s="25" t="s">
        <v>751</v>
      </c>
      <c r="F1" s="25" t="s">
        <v>752</v>
      </c>
      <c r="G1" s="25" t="s">
        <v>753</v>
      </c>
      <c r="H1" s="25" t="s">
        <v>754</v>
      </c>
      <c r="I1" s="25" t="s">
        <v>755</v>
      </c>
      <c r="J1" s="25" t="s">
        <v>756</v>
      </c>
      <c r="K1" s="25" t="s">
        <v>29</v>
      </c>
      <c r="L1" s="25" t="s">
        <v>757</v>
      </c>
      <c r="M1" s="25" t="s">
        <v>758</v>
      </c>
      <c r="N1" s="25" t="s">
        <v>759</v>
      </c>
      <c r="O1" s="106" t="s">
        <v>1568</v>
      </c>
    </row>
    <row r="2" spans="1:15" hidden="1">
      <c r="A2">
        <v>1</v>
      </c>
      <c r="B2" t="s">
        <v>760</v>
      </c>
      <c r="C2" t="s">
        <v>761</v>
      </c>
      <c r="D2">
        <v>2023</v>
      </c>
      <c r="E2" s="9">
        <v>152797449</v>
      </c>
      <c r="F2" s="9">
        <v>152797449</v>
      </c>
      <c r="G2" s="9">
        <v>36461440</v>
      </c>
      <c r="H2" s="9">
        <v>0</v>
      </c>
      <c r="I2" s="9">
        <f>G2-H2</f>
        <v>36461440</v>
      </c>
      <c r="J2" s="9">
        <v>23.86259733956684</v>
      </c>
      <c r="K2" s="9">
        <v>116336009</v>
      </c>
      <c r="L2" s="9">
        <v>0</v>
      </c>
      <c r="M2" s="9">
        <v>0</v>
      </c>
      <c r="N2" s="9">
        <v>18698176</v>
      </c>
      <c r="O2" s="107"/>
    </row>
    <row r="3" spans="1:15" hidden="1">
      <c r="A3">
        <v>2</v>
      </c>
      <c r="B3" t="s">
        <v>762</v>
      </c>
      <c r="C3" t="s">
        <v>763</v>
      </c>
      <c r="D3">
        <v>2023</v>
      </c>
      <c r="E3" s="9">
        <v>9588362440</v>
      </c>
      <c r="F3" s="9">
        <v>9588362440</v>
      </c>
      <c r="G3" s="9">
        <v>3196120812</v>
      </c>
      <c r="H3" s="9">
        <v>0</v>
      </c>
      <c r="I3" s="9">
        <f t="shared" ref="I3:I14" si="0">G3-H3</f>
        <v>3196120812</v>
      </c>
      <c r="J3" s="9">
        <v>33.333333319427588</v>
      </c>
      <c r="K3" s="9">
        <v>6392241628</v>
      </c>
      <c r="L3" s="9">
        <v>0</v>
      </c>
      <c r="M3" s="9">
        <v>0</v>
      </c>
      <c r="N3" s="9">
        <v>799030203</v>
      </c>
      <c r="O3" s="107"/>
    </row>
    <row r="4" spans="1:15" hidden="1">
      <c r="A4">
        <v>3</v>
      </c>
      <c r="B4" t="s">
        <v>764</v>
      </c>
      <c r="C4" t="s">
        <v>765</v>
      </c>
      <c r="D4">
        <v>2023</v>
      </c>
      <c r="E4" s="9">
        <v>4900813089</v>
      </c>
      <c r="F4" s="9">
        <v>4900813089</v>
      </c>
      <c r="G4" s="9">
        <v>1659473800</v>
      </c>
      <c r="H4" s="9">
        <v>0</v>
      </c>
      <c r="I4" s="9">
        <f t="shared" si="0"/>
        <v>1659473800</v>
      </c>
      <c r="J4" s="9">
        <v>33.861193435936812</v>
      </c>
      <c r="K4" s="9">
        <v>3241339289</v>
      </c>
      <c r="L4" s="9">
        <v>0</v>
      </c>
      <c r="M4" s="9">
        <v>0</v>
      </c>
      <c r="N4" s="9">
        <v>368267478</v>
      </c>
      <c r="O4" s="107"/>
    </row>
    <row r="5" spans="1:15" hidden="1">
      <c r="A5">
        <v>4</v>
      </c>
      <c r="B5" t="s">
        <v>1585</v>
      </c>
      <c r="C5" t="s">
        <v>1586</v>
      </c>
      <c r="D5">
        <v>2023</v>
      </c>
      <c r="E5" s="9">
        <v>18000000000</v>
      </c>
      <c r="F5" s="9">
        <v>18000000000</v>
      </c>
      <c r="G5" s="9">
        <v>4500000000</v>
      </c>
      <c r="H5" s="9">
        <v>0</v>
      </c>
      <c r="I5" s="9">
        <f t="shared" si="0"/>
        <v>4500000000</v>
      </c>
      <c r="J5" s="9">
        <v>25</v>
      </c>
      <c r="K5" s="9">
        <v>13500000000</v>
      </c>
      <c r="L5" s="9">
        <v>0</v>
      </c>
      <c r="M5" s="9">
        <v>0</v>
      </c>
      <c r="N5" s="9">
        <v>0</v>
      </c>
      <c r="O5" s="107"/>
    </row>
    <row r="6" spans="1:15" hidden="1">
      <c r="A6">
        <v>5</v>
      </c>
      <c r="B6" t="s">
        <v>766</v>
      </c>
      <c r="C6" t="s">
        <v>767</v>
      </c>
      <c r="D6">
        <v>2023</v>
      </c>
      <c r="E6" s="9">
        <v>15000000</v>
      </c>
      <c r="F6" s="9">
        <v>15000000</v>
      </c>
      <c r="G6" s="9">
        <v>14075521</v>
      </c>
      <c r="H6" s="9">
        <v>0</v>
      </c>
      <c r="I6" s="9">
        <f t="shared" si="0"/>
        <v>14075521</v>
      </c>
      <c r="J6" s="9">
        <v>93.836806666666661</v>
      </c>
      <c r="K6" s="9">
        <v>924479</v>
      </c>
      <c r="L6" s="9">
        <v>0</v>
      </c>
      <c r="M6" s="9">
        <v>0</v>
      </c>
      <c r="N6" s="9">
        <v>4172766</v>
      </c>
      <c r="O6" s="107"/>
    </row>
    <row r="7" spans="1:15" hidden="1">
      <c r="A7">
        <v>6</v>
      </c>
      <c r="B7" t="s">
        <v>768</v>
      </c>
      <c r="C7" t="s">
        <v>769</v>
      </c>
      <c r="D7">
        <v>2023</v>
      </c>
      <c r="E7" s="9">
        <v>48000000</v>
      </c>
      <c r="F7" s="9">
        <v>48000000</v>
      </c>
      <c r="G7" s="9">
        <v>21469139</v>
      </c>
      <c r="H7" s="9">
        <v>0</v>
      </c>
      <c r="I7" s="9">
        <f t="shared" si="0"/>
        <v>21469139</v>
      </c>
      <c r="J7" s="9">
        <v>44.727372916666667</v>
      </c>
      <c r="K7" s="9">
        <v>26530861</v>
      </c>
      <c r="L7" s="9">
        <v>0</v>
      </c>
      <c r="M7" s="9">
        <v>0</v>
      </c>
      <c r="N7" s="9">
        <v>5437608</v>
      </c>
    </row>
    <row r="8" spans="1:15">
      <c r="A8">
        <v>7</v>
      </c>
      <c r="B8" t="s">
        <v>1113</v>
      </c>
      <c r="C8" t="s">
        <v>771</v>
      </c>
      <c r="D8">
        <v>2023</v>
      </c>
      <c r="E8" s="9">
        <v>1600000000</v>
      </c>
      <c r="F8" s="9">
        <v>1934684054</v>
      </c>
      <c r="G8" s="9">
        <v>1934684054</v>
      </c>
      <c r="H8" s="9">
        <v>0</v>
      </c>
      <c r="I8" s="9">
        <f t="shared" si="0"/>
        <v>1934684054</v>
      </c>
      <c r="J8" s="9">
        <v>100</v>
      </c>
      <c r="K8" s="9">
        <v>0</v>
      </c>
      <c r="L8" s="9">
        <v>334684054</v>
      </c>
      <c r="M8" s="9">
        <v>0</v>
      </c>
      <c r="N8" s="9">
        <v>0</v>
      </c>
      <c r="O8" s="107">
        <v>-2708</v>
      </c>
    </row>
    <row r="9" spans="1:15">
      <c r="A9">
        <v>8</v>
      </c>
      <c r="B9" t="s">
        <v>1587</v>
      </c>
      <c r="C9" t="s">
        <v>1114</v>
      </c>
      <c r="D9">
        <v>2023</v>
      </c>
      <c r="E9" s="9">
        <v>272500000</v>
      </c>
      <c r="F9" s="9">
        <v>272500000</v>
      </c>
      <c r="G9" s="9">
        <v>272500000</v>
      </c>
      <c r="H9" s="9">
        <v>0</v>
      </c>
      <c r="I9" s="9">
        <f t="shared" si="0"/>
        <v>272500000</v>
      </c>
      <c r="J9" s="9">
        <v>100</v>
      </c>
      <c r="K9" s="9">
        <v>0</v>
      </c>
      <c r="L9" s="9">
        <v>0</v>
      </c>
      <c r="M9" s="9">
        <v>0</v>
      </c>
      <c r="N9" s="9">
        <v>0</v>
      </c>
      <c r="O9" s="107">
        <v>-2708</v>
      </c>
    </row>
    <row r="10" spans="1:15">
      <c r="A10">
        <v>9</v>
      </c>
      <c r="B10" t="s">
        <v>774</v>
      </c>
      <c r="C10" t="s">
        <v>775</v>
      </c>
      <c r="D10">
        <v>2023</v>
      </c>
      <c r="E10" s="9">
        <v>17000000</v>
      </c>
      <c r="F10" s="9">
        <v>17000000</v>
      </c>
      <c r="G10" s="9">
        <v>14769722</v>
      </c>
      <c r="H10" s="9">
        <v>0</v>
      </c>
      <c r="I10" s="9">
        <f t="shared" si="0"/>
        <v>14769722</v>
      </c>
      <c r="J10" s="9">
        <v>86.88071764705883</v>
      </c>
      <c r="K10" s="9">
        <v>2230278</v>
      </c>
      <c r="L10" s="9">
        <v>0</v>
      </c>
      <c r="M10" s="9">
        <v>0</v>
      </c>
      <c r="N10" s="9">
        <v>5932645</v>
      </c>
      <c r="O10" s="107">
        <v>-2708</v>
      </c>
    </row>
    <row r="11" spans="1:15" hidden="1">
      <c r="A11">
        <v>10</v>
      </c>
      <c r="B11" t="s">
        <v>1588</v>
      </c>
      <c r="C11" t="s">
        <v>777</v>
      </c>
      <c r="D11">
        <v>2023</v>
      </c>
      <c r="E11" s="9">
        <v>0</v>
      </c>
      <c r="F11" s="9">
        <v>861554637</v>
      </c>
      <c r="G11" s="9">
        <v>0</v>
      </c>
      <c r="H11" s="9">
        <v>0</v>
      </c>
      <c r="I11" s="9">
        <f t="shared" si="0"/>
        <v>0</v>
      </c>
      <c r="J11" s="9">
        <v>0</v>
      </c>
      <c r="K11" s="9">
        <v>861554637</v>
      </c>
      <c r="L11" s="9">
        <v>861554637</v>
      </c>
      <c r="M11" s="9">
        <v>0</v>
      </c>
      <c r="N11" s="9">
        <v>0</v>
      </c>
      <c r="O11" s="107" t="s">
        <v>1569</v>
      </c>
    </row>
    <row r="12" spans="1:15" hidden="1">
      <c r="A12">
        <v>11</v>
      </c>
      <c r="B12" t="s">
        <v>784</v>
      </c>
      <c r="C12" t="s">
        <v>785</v>
      </c>
      <c r="D12">
        <v>2023</v>
      </c>
      <c r="E12" s="9">
        <v>0</v>
      </c>
      <c r="F12" s="9">
        <v>9489765095</v>
      </c>
      <c r="G12" s="9">
        <v>9489765095</v>
      </c>
      <c r="H12" s="9">
        <v>0</v>
      </c>
      <c r="I12" s="9">
        <f t="shared" si="0"/>
        <v>9489765095</v>
      </c>
      <c r="J12" s="9">
        <v>100</v>
      </c>
      <c r="K12" s="9">
        <v>0</v>
      </c>
      <c r="L12" s="9">
        <v>9489765095</v>
      </c>
      <c r="M12" s="9">
        <v>0</v>
      </c>
      <c r="N12" s="9">
        <v>0</v>
      </c>
      <c r="O12" s="107"/>
    </row>
    <row r="13" spans="1:15" hidden="1">
      <c r="A13">
        <v>12</v>
      </c>
      <c r="B13" t="s">
        <v>786</v>
      </c>
      <c r="C13" t="s">
        <v>785</v>
      </c>
      <c r="D13">
        <v>2023</v>
      </c>
      <c r="E13" s="9">
        <v>0</v>
      </c>
      <c r="F13" s="9">
        <v>132302690</v>
      </c>
      <c r="G13" s="9">
        <v>132302690</v>
      </c>
      <c r="H13" s="9">
        <v>0</v>
      </c>
      <c r="I13" s="9">
        <f t="shared" si="0"/>
        <v>132302690</v>
      </c>
      <c r="J13" s="9">
        <v>100</v>
      </c>
      <c r="K13" s="9">
        <v>0</v>
      </c>
      <c r="L13" s="9">
        <v>132302690</v>
      </c>
      <c r="M13" s="9">
        <v>0</v>
      </c>
      <c r="N13" s="9">
        <v>0</v>
      </c>
    </row>
    <row r="14" spans="1:15" hidden="1">
      <c r="A14">
        <v>13</v>
      </c>
      <c r="B14" t="s">
        <v>1115</v>
      </c>
      <c r="C14" t="s">
        <v>785</v>
      </c>
      <c r="D14">
        <v>2023</v>
      </c>
      <c r="E14" s="9">
        <v>0</v>
      </c>
      <c r="F14" s="9">
        <v>62225484</v>
      </c>
      <c r="G14" s="9">
        <v>62225484</v>
      </c>
      <c r="H14" s="9">
        <v>0</v>
      </c>
      <c r="I14" s="9">
        <f t="shared" si="0"/>
        <v>62225484</v>
      </c>
      <c r="J14" s="9">
        <v>100</v>
      </c>
      <c r="K14" s="9">
        <v>0</v>
      </c>
      <c r="L14" s="9">
        <v>62225484</v>
      </c>
      <c r="M14" s="9">
        <v>0</v>
      </c>
      <c r="N14" s="9">
        <v>0</v>
      </c>
      <c r="O14" s="123" t="s">
        <v>1570</v>
      </c>
    </row>
    <row r="16" spans="1:15">
      <c r="E16" s="25">
        <f>SUM(E2:E15)</f>
        <v>34594472978</v>
      </c>
      <c r="F16" s="25">
        <f>SUM(F2:F15)</f>
        <v>45475004938</v>
      </c>
      <c r="G16" s="25">
        <f t="shared" ref="G16:N16" si="1">SUM(G2:G15)</f>
        <v>21333847757</v>
      </c>
      <c r="H16" s="25">
        <f t="shared" si="1"/>
        <v>0</v>
      </c>
      <c r="I16" s="25">
        <f t="shared" si="1"/>
        <v>21333847757</v>
      </c>
      <c r="J16" s="25">
        <f t="shared" si="1"/>
        <v>841.50202132532343</v>
      </c>
      <c r="K16" s="25">
        <f t="shared" si="1"/>
        <v>24141157181</v>
      </c>
      <c r="L16" s="25">
        <f t="shared" si="1"/>
        <v>10880531960</v>
      </c>
      <c r="M16" s="25">
        <f t="shared" si="1"/>
        <v>0</v>
      </c>
      <c r="N16" s="25">
        <f t="shared" si="1"/>
        <v>1201538876</v>
      </c>
    </row>
    <row r="18" spans="9:9">
      <c r="I18" s="121"/>
    </row>
  </sheetData>
  <autoFilter ref="A1:O14" xr:uid="{DC7CF6CE-3225-42B0-BE51-18358CFFB22A}">
    <filterColumn colId="1">
      <filters>
        <filter val="0-2708-1102060060605"/>
        <filter val="0-2708-1102060060607"/>
        <filter val="0-2708-120502002"/>
      </filters>
    </filterColumn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BF9D3-4EF0-452A-B435-DB8FACDF34BB}">
  <sheetPr>
    <tabColor rgb="FF00B050"/>
  </sheetPr>
  <dimension ref="A1:K19"/>
  <sheetViews>
    <sheetView showGridLines="0" workbookViewId="0">
      <selection activeCell="E18" sqref="E18"/>
    </sheetView>
  </sheetViews>
  <sheetFormatPr baseColWidth="10" defaultRowHeight="15"/>
  <cols>
    <col min="1" max="1" width="16.7109375" customWidth="1"/>
    <col min="2" max="2" width="18.28515625" customWidth="1"/>
    <col min="3" max="3" width="13.85546875" hidden="1" customWidth="1"/>
    <col min="4" max="4" width="14.7109375" customWidth="1"/>
    <col min="5" max="5" width="13.7109375" customWidth="1"/>
    <col min="6" max="6" width="12.42578125" style="71" customWidth="1"/>
    <col min="7" max="7" width="12.28515625" style="9" bestFit="1" customWidth="1"/>
    <col min="8" max="8" width="14.42578125" style="9" customWidth="1"/>
    <col min="9" max="11" width="11.5703125" style="9"/>
  </cols>
  <sheetData>
    <row r="1" spans="1:6" ht="18.75">
      <c r="B1" s="130" t="s">
        <v>1550</v>
      </c>
      <c r="C1" s="130"/>
      <c r="D1" s="130"/>
      <c r="E1" s="130"/>
      <c r="F1" s="130"/>
    </row>
    <row r="3" spans="1:6">
      <c r="B3" s="74" t="s">
        <v>1535</v>
      </c>
      <c r="C3" s="74" t="s">
        <v>1566</v>
      </c>
      <c r="D3" s="75" t="s">
        <v>1540</v>
      </c>
      <c r="E3" s="75" t="s">
        <v>1541</v>
      </c>
      <c r="F3" s="76" t="s">
        <v>1543</v>
      </c>
    </row>
    <row r="4" spans="1:6">
      <c r="B4" s="77"/>
      <c r="C4" s="77"/>
      <c r="D4" s="78"/>
      <c r="E4" s="78"/>
      <c r="F4" s="79"/>
    </row>
    <row r="5" spans="1:6">
      <c r="A5" s="131" t="s">
        <v>1547</v>
      </c>
      <c r="B5" s="109">
        <v>2012</v>
      </c>
      <c r="C5" s="81"/>
      <c r="D5" s="82">
        <v>866653182</v>
      </c>
      <c r="E5" s="82">
        <v>782723459</v>
      </c>
      <c r="F5" s="83">
        <f>E5/D5</f>
        <v>0.90315650511279144</v>
      </c>
    </row>
    <row r="6" spans="1:6">
      <c r="A6" s="131"/>
      <c r="B6" s="109">
        <v>2013</v>
      </c>
      <c r="C6" s="81"/>
      <c r="D6" s="82">
        <v>675574874</v>
      </c>
      <c r="E6" s="82">
        <v>541112349</v>
      </c>
      <c r="F6" s="83">
        <f>E6/D6</f>
        <v>0.80096576978379452</v>
      </c>
    </row>
    <row r="7" spans="1:6">
      <c r="A7" s="131"/>
      <c r="B7" s="109">
        <v>2014</v>
      </c>
      <c r="C7" s="81"/>
      <c r="D7" s="82">
        <v>1173021295</v>
      </c>
      <c r="E7" s="82">
        <v>1162141408</v>
      </c>
      <c r="F7" s="83">
        <f>E7/D7</f>
        <v>0.99072490239829791</v>
      </c>
    </row>
    <row r="8" spans="1:6">
      <c r="A8" s="131"/>
      <c r="B8" s="109">
        <v>2015</v>
      </c>
      <c r="C8" s="81"/>
      <c r="D8" s="82">
        <v>886583596</v>
      </c>
      <c r="E8" s="82">
        <v>886169231</v>
      </c>
      <c r="F8" s="83">
        <f>E8/D8</f>
        <v>0.99953262726507741</v>
      </c>
    </row>
    <row r="9" spans="1:6">
      <c r="A9" s="80"/>
      <c r="B9" s="93"/>
      <c r="E9" s="45"/>
      <c r="F9" s="72"/>
    </row>
    <row r="10" spans="1:6">
      <c r="A10" s="132" t="s">
        <v>1548</v>
      </c>
      <c r="B10" s="110">
        <v>2016</v>
      </c>
      <c r="C10" s="84"/>
      <c r="D10" s="54">
        <v>861426045</v>
      </c>
      <c r="E10" s="54">
        <v>801473160</v>
      </c>
      <c r="F10" s="85">
        <f t="shared" ref="F10:F12" si="0">E10/D10</f>
        <v>0.93040274861900651</v>
      </c>
    </row>
    <row r="11" spans="1:6">
      <c r="A11" s="132"/>
      <c r="B11" s="110">
        <v>2017</v>
      </c>
      <c r="C11" s="84"/>
      <c r="D11" s="54">
        <v>954524870</v>
      </c>
      <c r="E11" s="54">
        <v>915227359</v>
      </c>
      <c r="F11" s="85">
        <f t="shared" si="0"/>
        <v>0.95883029113741169</v>
      </c>
    </row>
    <row r="12" spans="1:6">
      <c r="A12" s="132"/>
      <c r="B12" s="111">
        <v>2018</v>
      </c>
      <c r="C12" s="91"/>
      <c r="D12" s="92">
        <v>1550563608</v>
      </c>
      <c r="E12" s="92">
        <v>824580303</v>
      </c>
      <c r="F12" s="85">
        <f t="shared" si="0"/>
        <v>0.53179392238128675</v>
      </c>
    </row>
    <row r="13" spans="1:6">
      <c r="A13" s="132"/>
      <c r="B13" s="110">
        <v>2019</v>
      </c>
      <c r="C13" s="84"/>
      <c r="D13" s="54">
        <v>2378900427</v>
      </c>
      <c r="E13" s="54">
        <v>569456203</v>
      </c>
      <c r="F13" s="85">
        <f>E13/D13</f>
        <v>0.23937790608501161</v>
      </c>
    </row>
    <row r="14" spans="1:6">
      <c r="A14" s="80"/>
      <c r="B14" s="93"/>
      <c r="E14" s="9"/>
    </row>
    <row r="15" spans="1:6">
      <c r="A15" s="133" t="s">
        <v>1549</v>
      </c>
      <c r="B15" s="112">
        <v>2020</v>
      </c>
      <c r="C15" s="88"/>
      <c r="D15" s="55">
        <v>3753990963</v>
      </c>
      <c r="E15" s="55">
        <v>2451736010</v>
      </c>
      <c r="F15" s="89">
        <f t="shared" ref="F15:F17" si="1">E15/D15</f>
        <v>0.65310120193808252</v>
      </c>
    </row>
    <row r="16" spans="1:6">
      <c r="A16" s="133"/>
      <c r="B16" s="112">
        <v>2021</v>
      </c>
      <c r="C16" s="88"/>
      <c r="D16" s="55">
        <v>3298833477</v>
      </c>
      <c r="E16" s="55">
        <v>2508636080</v>
      </c>
      <c r="F16" s="89">
        <f t="shared" si="1"/>
        <v>0.76046156845764301</v>
      </c>
    </row>
    <row r="17" spans="1:6">
      <c r="A17" s="133"/>
      <c r="B17" s="112">
        <v>2022</v>
      </c>
      <c r="C17" s="88">
        <v>-2708</v>
      </c>
      <c r="D17" s="55">
        <f>SUMIFS('2022_i'!$I:$I,'2022_i'!$O:$O,ord_12Xcuatri!$C17)</f>
        <v>2759662917</v>
      </c>
      <c r="E17" s="55">
        <f>SUMIFS('2022_g'!$Z:$Z,'2022_g'!$AM:$AM,ord_12Xcuatri!$C17)</f>
        <v>2662890651</v>
      </c>
      <c r="F17" s="89">
        <f t="shared" si="1"/>
        <v>0.96493330203342365</v>
      </c>
    </row>
    <row r="18" spans="1:6">
      <c r="A18" s="133"/>
      <c r="B18" s="112" t="s">
        <v>1658</v>
      </c>
      <c r="C18" s="88">
        <v>-2708</v>
      </c>
      <c r="D18" s="55">
        <f>SUMIFS('2023_i'!$I:$I,'2023_i'!$O:$O,ord_12Xcuatri!$C18)</f>
        <v>2221953776</v>
      </c>
      <c r="E18" s="55">
        <f>SUMIFS('2023_g'!$Z:$Z,'2023_g'!$AM:$AM,ord_12Xcuatri!$C18)</f>
        <v>100000000</v>
      </c>
      <c r="F18" s="89">
        <f t="shared" ref="F18" si="2">E18/D18</f>
        <v>4.5005436692756834E-2</v>
      </c>
    </row>
    <row r="19" spans="1:6">
      <c r="B19" s="108"/>
    </row>
  </sheetData>
  <mergeCells count="4">
    <mergeCell ref="B1:F1"/>
    <mergeCell ref="A5:A8"/>
    <mergeCell ref="A10:A13"/>
    <mergeCell ref="A15:A18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C1841-F0AD-4369-ACEC-1F117537AC96}">
  <sheetPr filterMode="1"/>
  <dimension ref="A1:AM142"/>
  <sheetViews>
    <sheetView workbookViewId="0">
      <pane xSplit="16" ySplit="1" topLeftCell="U34" activePane="bottomRight" state="frozen"/>
      <selection activeCell="G8" sqref="G8:G10"/>
      <selection pane="topRight" activeCell="G8" sqref="G8:G10"/>
      <selection pane="bottomLeft" activeCell="G8" sqref="G8:G10"/>
      <selection pane="bottomRight" activeCell="G8" sqref="G8:G10"/>
    </sheetView>
  </sheetViews>
  <sheetFormatPr baseColWidth="10" defaultRowHeight="15"/>
  <cols>
    <col min="1" max="1" width="5.5703125" customWidth="1"/>
    <col min="2" max="2" width="9.28515625" customWidth="1"/>
    <col min="3" max="9" width="5.5703125" customWidth="1"/>
    <col min="17" max="37" width="14.42578125" customWidth="1"/>
    <col min="38" max="38" width="11.42578125" style="59"/>
    <col min="39" max="39" width="11.42578125" style="123"/>
  </cols>
  <sheetData>
    <row r="1" spans="1:39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s="9" t="s">
        <v>22</v>
      </c>
      <c r="R1" s="9" t="s">
        <v>671</v>
      </c>
      <c r="S1" s="9" t="s">
        <v>672</v>
      </c>
      <c r="T1" s="9" t="s">
        <v>673</v>
      </c>
      <c r="U1" s="9" t="s">
        <v>674</v>
      </c>
      <c r="V1" s="9" t="s">
        <v>23</v>
      </c>
      <c r="W1" s="9" t="s">
        <v>24</v>
      </c>
      <c r="X1" s="9" t="s">
        <v>25</v>
      </c>
      <c r="Y1" s="9" t="s">
        <v>26</v>
      </c>
      <c r="Z1" s="9" t="s">
        <v>27</v>
      </c>
      <c r="AA1" s="9" t="s">
        <v>28</v>
      </c>
      <c r="AB1" s="9" t="s">
        <v>29</v>
      </c>
      <c r="AC1" s="9" t="s">
        <v>31</v>
      </c>
      <c r="AD1" s="20" t="s">
        <v>788</v>
      </c>
      <c r="AE1" s="20" t="s">
        <v>789</v>
      </c>
      <c r="AF1" s="20" t="s">
        <v>790</v>
      </c>
      <c r="AG1" s="20" t="s">
        <v>791</v>
      </c>
      <c r="AH1" s="20" t="s">
        <v>792</v>
      </c>
      <c r="AI1" s="20" t="s">
        <v>793</v>
      </c>
      <c r="AJ1" s="20" t="s">
        <v>1579</v>
      </c>
      <c r="AK1" s="20" t="s">
        <v>795</v>
      </c>
      <c r="AL1" s="59" t="s">
        <v>1525</v>
      </c>
      <c r="AM1" s="122" t="s">
        <v>1567</v>
      </c>
    </row>
    <row r="2" spans="1:39" hidden="1">
      <c r="A2" t="s">
        <v>796</v>
      </c>
      <c r="B2" t="s">
        <v>797</v>
      </c>
      <c r="C2" t="s">
        <v>798</v>
      </c>
      <c r="D2" t="s">
        <v>799</v>
      </c>
      <c r="E2" t="s">
        <v>800</v>
      </c>
      <c r="F2" t="s">
        <v>1116</v>
      </c>
      <c r="G2" t="s">
        <v>801</v>
      </c>
      <c r="H2" t="s">
        <v>455</v>
      </c>
      <c r="I2" t="s">
        <v>802</v>
      </c>
      <c r="J2" t="s">
        <v>803</v>
      </c>
      <c r="K2" t="s">
        <v>804</v>
      </c>
      <c r="L2" t="s">
        <v>1589</v>
      </c>
      <c r="M2" t="s">
        <v>804</v>
      </c>
      <c r="N2">
        <v>8663</v>
      </c>
      <c r="O2">
        <v>1</v>
      </c>
      <c r="P2" t="s">
        <v>1118</v>
      </c>
      <c r="Q2">
        <v>100000000</v>
      </c>
      <c r="R2">
        <v>0</v>
      </c>
      <c r="S2">
        <v>0</v>
      </c>
      <c r="T2">
        <v>137982350</v>
      </c>
      <c r="U2">
        <v>0</v>
      </c>
      <c r="V2">
        <v>237982350</v>
      </c>
      <c r="W2">
        <v>0</v>
      </c>
      <c r="X2">
        <v>237982350</v>
      </c>
      <c r="Y2">
        <v>0</v>
      </c>
      <c r="Z2">
        <v>237982350</v>
      </c>
      <c r="AA2">
        <v>237982350</v>
      </c>
      <c r="AB2">
        <v>237982350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f>X2-Z2</f>
        <v>0</v>
      </c>
      <c r="AJ2">
        <f>Z2-W2</f>
        <v>237982350</v>
      </c>
      <c r="AK2">
        <f>W2-AC2</f>
        <v>0</v>
      </c>
      <c r="AL2" s="59" t="s">
        <v>152</v>
      </c>
      <c r="AM2"/>
    </row>
    <row r="3" spans="1:39" hidden="1">
      <c r="A3" t="s">
        <v>796</v>
      </c>
      <c r="B3" t="s">
        <v>797</v>
      </c>
      <c r="C3" t="s">
        <v>798</v>
      </c>
      <c r="D3" t="s">
        <v>799</v>
      </c>
      <c r="E3" t="s">
        <v>807</v>
      </c>
      <c r="F3" t="s">
        <v>1116</v>
      </c>
      <c r="G3" t="s">
        <v>801</v>
      </c>
      <c r="H3" t="s">
        <v>455</v>
      </c>
      <c r="I3" t="s">
        <v>802</v>
      </c>
      <c r="J3" t="s">
        <v>803</v>
      </c>
      <c r="K3" t="s">
        <v>808</v>
      </c>
      <c r="L3" t="s">
        <v>1589</v>
      </c>
      <c r="M3" t="s">
        <v>808</v>
      </c>
      <c r="N3">
        <v>8664</v>
      </c>
      <c r="O3">
        <v>2</v>
      </c>
      <c r="P3" t="s">
        <v>1119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f t="shared" ref="AI3:AI66" si="0">X3-Z3</f>
        <v>0</v>
      </c>
      <c r="AJ3">
        <f t="shared" ref="AJ3:AJ66" si="1">Z3-W3</f>
        <v>0</v>
      </c>
      <c r="AK3">
        <f t="shared" ref="AK3:AK66" si="2">W3-AC3</f>
        <v>0</v>
      </c>
      <c r="AL3" s="59" t="s">
        <v>152</v>
      </c>
      <c r="AM3"/>
    </row>
    <row r="4" spans="1:39" hidden="1">
      <c r="A4" t="s">
        <v>796</v>
      </c>
      <c r="B4" t="s">
        <v>797</v>
      </c>
      <c r="C4" t="s">
        <v>798</v>
      </c>
      <c r="D4" t="s">
        <v>799</v>
      </c>
      <c r="E4" t="s">
        <v>810</v>
      </c>
      <c r="F4" t="s">
        <v>1116</v>
      </c>
      <c r="G4" t="s">
        <v>801</v>
      </c>
      <c r="H4" t="s">
        <v>455</v>
      </c>
      <c r="I4" t="s">
        <v>802</v>
      </c>
      <c r="J4" t="s">
        <v>803</v>
      </c>
      <c r="K4" t="s">
        <v>811</v>
      </c>
      <c r="L4" t="s">
        <v>1589</v>
      </c>
      <c r="M4" t="s">
        <v>811</v>
      </c>
      <c r="N4">
        <v>8665</v>
      </c>
      <c r="O4">
        <v>3</v>
      </c>
      <c r="P4" t="s">
        <v>1120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f t="shared" si="0"/>
        <v>0</v>
      </c>
      <c r="AJ4">
        <f t="shared" si="1"/>
        <v>0</v>
      </c>
      <c r="AK4">
        <f t="shared" si="2"/>
        <v>0</v>
      </c>
      <c r="AL4" s="59" t="s">
        <v>152</v>
      </c>
      <c r="AM4"/>
    </row>
    <row r="5" spans="1:39" hidden="1">
      <c r="A5" t="s">
        <v>796</v>
      </c>
      <c r="B5" t="s">
        <v>797</v>
      </c>
      <c r="C5" t="s">
        <v>798</v>
      </c>
      <c r="D5" t="s">
        <v>799</v>
      </c>
      <c r="E5" t="s">
        <v>813</v>
      </c>
      <c r="F5" t="s">
        <v>1121</v>
      </c>
      <c r="G5" t="s">
        <v>801</v>
      </c>
      <c r="H5" t="s">
        <v>455</v>
      </c>
      <c r="I5" t="s">
        <v>802</v>
      </c>
      <c r="J5" t="s">
        <v>803</v>
      </c>
      <c r="K5" t="s">
        <v>814</v>
      </c>
      <c r="L5" t="s">
        <v>1122</v>
      </c>
      <c r="M5" t="s">
        <v>814</v>
      </c>
      <c r="N5">
        <v>8666</v>
      </c>
      <c r="O5">
        <v>4</v>
      </c>
      <c r="P5" t="s">
        <v>1123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f t="shared" si="0"/>
        <v>0</v>
      </c>
      <c r="AJ5">
        <f t="shared" si="1"/>
        <v>0</v>
      </c>
      <c r="AK5">
        <f t="shared" si="2"/>
        <v>0</v>
      </c>
      <c r="AL5" s="59" t="s">
        <v>152</v>
      </c>
      <c r="AM5"/>
    </row>
    <row r="6" spans="1:39" hidden="1">
      <c r="A6" t="s">
        <v>796</v>
      </c>
      <c r="B6" t="s">
        <v>797</v>
      </c>
      <c r="C6" t="s">
        <v>798</v>
      </c>
      <c r="D6" t="s">
        <v>799</v>
      </c>
      <c r="E6" t="s">
        <v>816</v>
      </c>
      <c r="F6" t="s">
        <v>1124</v>
      </c>
      <c r="G6" t="s">
        <v>801</v>
      </c>
      <c r="H6" t="s">
        <v>455</v>
      </c>
      <c r="I6" t="s">
        <v>802</v>
      </c>
      <c r="J6" t="s">
        <v>803</v>
      </c>
      <c r="K6" t="s">
        <v>817</v>
      </c>
      <c r="L6" t="s">
        <v>1125</v>
      </c>
      <c r="M6" t="s">
        <v>1126</v>
      </c>
      <c r="N6">
        <v>8667</v>
      </c>
      <c r="O6">
        <v>5</v>
      </c>
      <c r="P6" t="s">
        <v>1127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f t="shared" si="0"/>
        <v>0</v>
      </c>
      <c r="AJ6">
        <f t="shared" si="1"/>
        <v>0</v>
      </c>
      <c r="AK6">
        <f t="shared" si="2"/>
        <v>0</v>
      </c>
      <c r="AL6" s="59" t="s">
        <v>152</v>
      </c>
      <c r="AM6"/>
    </row>
    <row r="7" spans="1:39" hidden="1">
      <c r="A7" t="s">
        <v>796</v>
      </c>
      <c r="B7" t="s">
        <v>797</v>
      </c>
      <c r="C7" t="s">
        <v>798</v>
      </c>
      <c r="D7" t="s">
        <v>799</v>
      </c>
      <c r="E7" t="s">
        <v>819</v>
      </c>
      <c r="F7" t="s">
        <v>1128</v>
      </c>
      <c r="G7" t="s">
        <v>801</v>
      </c>
      <c r="H7" t="s">
        <v>455</v>
      </c>
      <c r="I7" t="s">
        <v>802</v>
      </c>
      <c r="J7" t="s">
        <v>803</v>
      </c>
      <c r="K7" t="s">
        <v>1590</v>
      </c>
      <c r="L7" t="s">
        <v>1129</v>
      </c>
      <c r="M7" t="s">
        <v>1130</v>
      </c>
      <c r="N7">
        <v>8668</v>
      </c>
      <c r="O7">
        <v>6</v>
      </c>
      <c r="P7" t="s">
        <v>1131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f t="shared" si="0"/>
        <v>0</v>
      </c>
      <c r="AJ7">
        <f t="shared" si="1"/>
        <v>0</v>
      </c>
      <c r="AK7">
        <f t="shared" si="2"/>
        <v>0</v>
      </c>
      <c r="AL7" s="59" t="s">
        <v>152</v>
      </c>
      <c r="AM7"/>
    </row>
    <row r="8" spans="1:39" hidden="1">
      <c r="A8" t="s">
        <v>796</v>
      </c>
      <c r="B8" t="s">
        <v>797</v>
      </c>
      <c r="C8" t="s">
        <v>798</v>
      </c>
      <c r="D8" t="s">
        <v>799</v>
      </c>
      <c r="E8" t="s">
        <v>844</v>
      </c>
      <c r="F8" t="s">
        <v>1116</v>
      </c>
      <c r="G8" t="s">
        <v>801</v>
      </c>
      <c r="H8" t="s">
        <v>455</v>
      </c>
      <c r="I8" t="s">
        <v>802</v>
      </c>
      <c r="J8" t="s">
        <v>803</v>
      </c>
      <c r="K8" t="s">
        <v>845</v>
      </c>
      <c r="L8" t="s">
        <v>1589</v>
      </c>
      <c r="M8" t="s">
        <v>845</v>
      </c>
      <c r="N8">
        <v>8669</v>
      </c>
      <c r="O8">
        <v>7</v>
      </c>
      <c r="P8" t="s">
        <v>1132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f t="shared" si="0"/>
        <v>0</v>
      </c>
      <c r="AJ8">
        <f t="shared" si="1"/>
        <v>0</v>
      </c>
      <c r="AK8">
        <f t="shared" si="2"/>
        <v>0</v>
      </c>
      <c r="AL8" s="59" t="s">
        <v>152</v>
      </c>
      <c r="AM8"/>
    </row>
    <row r="9" spans="1:39" hidden="1">
      <c r="A9" t="s">
        <v>796</v>
      </c>
      <c r="B9" t="s">
        <v>797</v>
      </c>
      <c r="C9" t="s">
        <v>798</v>
      </c>
      <c r="D9" t="s">
        <v>799</v>
      </c>
      <c r="E9" t="s">
        <v>822</v>
      </c>
      <c r="F9" t="s">
        <v>1116</v>
      </c>
      <c r="G9" t="s">
        <v>801</v>
      </c>
      <c r="H9" t="s">
        <v>455</v>
      </c>
      <c r="I9" t="s">
        <v>802</v>
      </c>
      <c r="J9" t="s">
        <v>803</v>
      </c>
      <c r="K9" t="s">
        <v>823</v>
      </c>
      <c r="L9" t="s">
        <v>1589</v>
      </c>
      <c r="M9" t="s">
        <v>823</v>
      </c>
      <c r="N9">
        <v>8670</v>
      </c>
      <c r="O9">
        <v>8</v>
      </c>
      <c r="P9" t="s">
        <v>1133</v>
      </c>
      <c r="Q9">
        <v>353000000</v>
      </c>
      <c r="R9">
        <v>0</v>
      </c>
      <c r="S9">
        <v>0</v>
      </c>
      <c r="T9">
        <v>0</v>
      </c>
      <c r="U9">
        <v>60482350</v>
      </c>
      <c r="V9">
        <v>292517650</v>
      </c>
      <c r="W9">
        <v>117007060</v>
      </c>
      <c r="X9">
        <v>292517650</v>
      </c>
      <c r="Y9">
        <v>0</v>
      </c>
      <c r="Z9">
        <v>292517650</v>
      </c>
      <c r="AA9">
        <v>175510590</v>
      </c>
      <c r="AB9">
        <v>175510590</v>
      </c>
      <c r="AC9">
        <v>117007060</v>
      </c>
      <c r="AD9">
        <v>0</v>
      </c>
      <c r="AE9">
        <v>0</v>
      </c>
      <c r="AF9">
        <v>0</v>
      </c>
      <c r="AG9">
        <v>0</v>
      </c>
      <c r="AH9">
        <v>0</v>
      </c>
      <c r="AI9">
        <f t="shared" si="0"/>
        <v>0</v>
      </c>
      <c r="AJ9">
        <f t="shared" si="1"/>
        <v>175510590</v>
      </c>
      <c r="AK9">
        <f t="shared" si="2"/>
        <v>0</v>
      </c>
      <c r="AL9" s="59" t="s">
        <v>152</v>
      </c>
      <c r="AM9"/>
    </row>
    <row r="10" spans="1:39" hidden="1">
      <c r="A10" t="s">
        <v>796</v>
      </c>
      <c r="B10" t="s">
        <v>797</v>
      </c>
      <c r="C10" t="s">
        <v>825</v>
      </c>
      <c r="D10" t="s">
        <v>826</v>
      </c>
      <c r="E10" t="s">
        <v>827</v>
      </c>
      <c r="F10" t="s">
        <v>1134</v>
      </c>
      <c r="G10" t="s">
        <v>801</v>
      </c>
      <c r="H10" t="s">
        <v>455</v>
      </c>
      <c r="I10" t="s">
        <v>828</v>
      </c>
      <c r="J10" t="s">
        <v>829</v>
      </c>
      <c r="K10" t="s">
        <v>830</v>
      </c>
      <c r="L10" t="s">
        <v>1135</v>
      </c>
      <c r="M10" t="s">
        <v>830</v>
      </c>
      <c r="N10">
        <v>8671</v>
      </c>
      <c r="O10">
        <v>9</v>
      </c>
      <c r="P10" t="s">
        <v>1136</v>
      </c>
      <c r="Q10">
        <v>0</v>
      </c>
      <c r="R10">
        <v>0</v>
      </c>
      <c r="S10">
        <v>0</v>
      </c>
      <c r="T10">
        <v>250000000</v>
      </c>
      <c r="U10">
        <v>0</v>
      </c>
      <c r="V10">
        <v>250000000</v>
      </c>
      <c r="W10">
        <v>0</v>
      </c>
      <c r="X10">
        <v>21255908</v>
      </c>
      <c r="Y10">
        <v>228744092</v>
      </c>
      <c r="Z10">
        <v>21255908</v>
      </c>
      <c r="AA10">
        <v>21255908</v>
      </c>
      <c r="AB10">
        <v>250000000</v>
      </c>
      <c r="AC10">
        <v>0</v>
      </c>
      <c r="AD10">
        <v>0</v>
      </c>
      <c r="AE10">
        <v>21255908</v>
      </c>
      <c r="AF10">
        <v>21255908</v>
      </c>
      <c r="AG10">
        <v>0</v>
      </c>
      <c r="AH10">
        <v>0</v>
      </c>
      <c r="AI10">
        <f t="shared" si="0"/>
        <v>0</v>
      </c>
      <c r="AJ10">
        <f t="shared" si="1"/>
        <v>21255908</v>
      </c>
      <c r="AK10">
        <f t="shared" si="2"/>
        <v>0</v>
      </c>
      <c r="AL10" s="59" t="s">
        <v>152</v>
      </c>
      <c r="AM10"/>
    </row>
    <row r="11" spans="1:39" hidden="1">
      <c r="A11" t="s">
        <v>796</v>
      </c>
      <c r="B11" t="s">
        <v>797</v>
      </c>
      <c r="C11" t="s">
        <v>825</v>
      </c>
      <c r="D11" t="s">
        <v>826</v>
      </c>
      <c r="E11" t="s">
        <v>832</v>
      </c>
      <c r="F11" t="s">
        <v>1134</v>
      </c>
      <c r="G11" t="s">
        <v>801</v>
      </c>
      <c r="H11" t="s">
        <v>455</v>
      </c>
      <c r="I11" t="s">
        <v>828</v>
      </c>
      <c r="J11" t="s">
        <v>829</v>
      </c>
      <c r="K11" t="s">
        <v>833</v>
      </c>
      <c r="L11" t="s">
        <v>1135</v>
      </c>
      <c r="M11" t="s">
        <v>833</v>
      </c>
      <c r="N11">
        <v>8672</v>
      </c>
      <c r="O11">
        <v>10</v>
      </c>
      <c r="P11" t="s">
        <v>1137</v>
      </c>
      <c r="Q11">
        <v>207000000</v>
      </c>
      <c r="R11">
        <v>0</v>
      </c>
      <c r="S11">
        <v>0</v>
      </c>
      <c r="T11">
        <v>0</v>
      </c>
      <c r="U11">
        <v>0</v>
      </c>
      <c r="V11">
        <v>207000000</v>
      </c>
      <c r="W11">
        <v>58503530</v>
      </c>
      <c r="X11">
        <v>146258825</v>
      </c>
      <c r="Y11">
        <v>60741175</v>
      </c>
      <c r="Z11">
        <v>146258825</v>
      </c>
      <c r="AA11">
        <v>87755295</v>
      </c>
      <c r="AB11">
        <v>148496470</v>
      </c>
      <c r="AC11">
        <v>58503530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f t="shared" si="0"/>
        <v>0</v>
      </c>
      <c r="AJ11">
        <f t="shared" si="1"/>
        <v>87755295</v>
      </c>
      <c r="AK11">
        <f t="shared" si="2"/>
        <v>0</v>
      </c>
      <c r="AL11" s="59" t="s">
        <v>152</v>
      </c>
      <c r="AM11"/>
    </row>
    <row r="12" spans="1:39" hidden="1">
      <c r="A12" t="s">
        <v>796</v>
      </c>
      <c r="B12" t="s">
        <v>797</v>
      </c>
      <c r="C12" t="s">
        <v>825</v>
      </c>
      <c r="D12" t="s">
        <v>826</v>
      </c>
      <c r="E12" t="s">
        <v>835</v>
      </c>
      <c r="F12" t="s">
        <v>1134</v>
      </c>
      <c r="G12" t="s">
        <v>801</v>
      </c>
      <c r="H12" t="s">
        <v>455</v>
      </c>
      <c r="I12" t="s">
        <v>828</v>
      </c>
      <c r="J12" t="s">
        <v>829</v>
      </c>
      <c r="K12" t="s">
        <v>836</v>
      </c>
      <c r="L12" t="s">
        <v>1135</v>
      </c>
      <c r="M12" t="s">
        <v>836</v>
      </c>
      <c r="N12">
        <v>8673</v>
      </c>
      <c r="O12">
        <v>11</v>
      </c>
      <c r="P12" t="s">
        <v>1138</v>
      </c>
      <c r="Q12">
        <v>1187434483</v>
      </c>
      <c r="R12">
        <v>0</v>
      </c>
      <c r="S12">
        <v>0</v>
      </c>
      <c r="T12">
        <v>0</v>
      </c>
      <c r="U12">
        <v>401430522</v>
      </c>
      <c r="V12">
        <v>786003961</v>
      </c>
      <c r="W12">
        <v>118201006</v>
      </c>
      <c r="X12">
        <v>745502516</v>
      </c>
      <c r="Y12">
        <v>40501445</v>
      </c>
      <c r="Z12">
        <v>295502516</v>
      </c>
      <c r="AA12">
        <v>177301510</v>
      </c>
      <c r="AB12">
        <v>667802955</v>
      </c>
      <c r="AC12">
        <v>118201006</v>
      </c>
      <c r="AD12">
        <v>0</v>
      </c>
      <c r="AE12">
        <v>0</v>
      </c>
      <c r="AF12">
        <v>0</v>
      </c>
      <c r="AG12">
        <v>0</v>
      </c>
      <c r="AH12">
        <v>0</v>
      </c>
      <c r="AI12">
        <f t="shared" si="0"/>
        <v>450000000</v>
      </c>
      <c r="AJ12">
        <f t="shared" si="1"/>
        <v>177301510</v>
      </c>
      <c r="AK12">
        <f t="shared" si="2"/>
        <v>0</v>
      </c>
      <c r="AL12" s="59" t="s">
        <v>152</v>
      </c>
      <c r="AM12"/>
    </row>
    <row r="13" spans="1:39" hidden="1">
      <c r="A13" t="s">
        <v>796</v>
      </c>
      <c r="B13" t="s">
        <v>797</v>
      </c>
      <c r="C13" t="s">
        <v>825</v>
      </c>
      <c r="D13" t="s">
        <v>826</v>
      </c>
      <c r="E13" t="s">
        <v>856</v>
      </c>
      <c r="F13" t="s">
        <v>1134</v>
      </c>
      <c r="G13" t="s">
        <v>801</v>
      </c>
      <c r="H13" t="s">
        <v>455</v>
      </c>
      <c r="I13" t="s">
        <v>828</v>
      </c>
      <c r="J13" t="s">
        <v>829</v>
      </c>
      <c r="K13" t="s">
        <v>857</v>
      </c>
      <c r="L13" t="s">
        <v>1135</v>
      </c>
      <c r="M13" t="s">
        <v>839</v>
      </c>
      <c r="N13">
        <v>8674</v>
      </c>
      <c r="O13">
        <v>12</v>
      </c>
      <c r="P13" t="s">
        <v>1591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f t="shared" si="0"/>
        <v>0</v>
      </c>
      <c r="AJ13">
        <f t="shared" si="1"/>
        <v>0</v>
      </c>
      <c r="AK13">
        <f t="shared" si="2"/>
        <v>0</v>
      </c>
      <c r="AL13" s="59" t="s">
        <v>152</v>
      </c>
      <c r="AM13"/>
    </row>
    <row r="14" spans="1:39">
      <c r="A14" t="s">
        <v>796</v>
      </c>
      <c r="B14" t="s">
        <v>841</v>
      </c>
      <c r="C14" t="s">
        <v>798</v>
      </c>
      <c r="D14" t="s">
        <v>799</v>
      </c>
      <c r="E14" t="s">
        <v>810</v>
      </c>
      <c r="F14" t="s">
        <v>1116</v>
      </c>
      <c r="G14" t="s">
        <v>801</v>
      </c>
      <c r="H14" t="s">
        <v>842</v>
      </c>
      <c r="I14" t="s">
        <v>802</v>
      </c>
      <c r="J14" t="s">
        <v>803</v>
      </c>
      <c r="K14" t="s">
        <v>811</v>
      </c>
      <c r="L14" t="s">
        <v>1589</v>
      </c>
      <c r="M14" t="s">
        <v>811</v>
      </c>
      <c r="N14">
        <v>8675</v>
      </c>
      <c r="O14">
        <v>13</v>
      </c>
      <c r="P14" t="s">
        <v>1592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f t="shared" si="0"/>
        <v>0</v>
      </c>
      <c r="AJ14">
        <f t="shared" si="1"/>
        <v>0</v>
      </c>
      <c r="AK14">
        <f t="shared" si="2"/>
        <v>0</v>
      </c>
      <c r="AL14" s="59" t="s">
        <v>152</v>
      </c>
      <c r="AM14" s="107">
        <v>-2708</v>
      </c>
    </row>
    <row r="15" spans="1:39">
      <c r="A15" t="s">
        <v>796</v>
      </c>
      <c r="B15" t="s">
        <v>841</v>
      </c>
      <c r="C15" t="s">
        <v>798</v>
      </c>
      <c r="D15" t="s">
        <v>799</v>
      </c>
      <c r="E15" t="s">
        <v>844</v>
      </c>
      <c r="F15" t="s">
        <v>1116</v>
      </c>
      <c r="G15" t="s">
        <v>801</v>
      </c>
      <c r="H15" t="s">
        <v>842</v>
      </c>
      <c r="I15" t="s">
        <v>802</v>
      </c>
      <c r="J15" t="s">
        <v>803</v>
      </c>
      <c r="K15" t="s">
        <v>845</v>
      </c>
      <c r="L15" t="s">
        <v>1589</v>
      </c>
      <c r="M15" t="s">
        <v>845</v>
      </c>
      <c r="N15">
        <v>8676</v>
      </c>
      <c r="O15">
        <v>14</v>
      </c>
      <c r="P15" t="s">
        <v>1593</v>
      </c>
      <c r="Q15">
        <v>17000000</v>
      </c>
      <c r="R15">
        <v>0</v>
      </c>
      <c r="S15">
        <v>0</v>
      </c>
      <c r="T15">
        <v>0</v>
      </c>
      <c r="U15">
        <v>0</v>
      </c>
      <c r="V15">
        <v>17000000</v>
      </c>
      <c r="W15">
        <v>0</v>
      </c>
      <c r="X15">
        <v>17000000</v>
      </c>
      <c r="Y15">
        <v>0</v>
      </c>
      <c r="Z15">
        <v>0</v>
      </c>
      <c r="AA15">
        <v>0</v>
      </c>
      <c r="AB15">
        <v>17000000</v>
      </c>
      <c r="AC15">
        <v>0</v>
      </c>
      <c r="AD15">
        <v>0</v>
      </c>
      <c r="AE15">
        <v>17000000</v>
      </c>
      <c r="AF15">
        <v>0</v>
      </c>
      <c r="AG15">
        <v>0</v>
      </c>
      <c r="AH15">
        <v>0</v>
      </c>
      <c r="AI15">
        <f t="shared" si="0"/>
        <v>17000000</v>
      </c>
      <c r="AJ15">
        <f t="shared" si="1"/>
        <v>0</v>
      </c>
      <c r="AK15">
        <f t="shared" si="2"/>
        <v>0</v>
      </c>
      <c r="AL15" s="59" t="s">
        <v>152</v>
      </c>
      <c r="AM15" s="107">
        <v>-2708</v>
      </c>
    </row>
    <row r="16" spans="1:39">
      <c r="A16" t="s">
        <v>796</v>
      </c>
      <c r="B16" t="s">
        <v>841</v>
      </c>
      <c r="C16" t="s">
        <v>798</v>
      </c>
      <c r="D16" t="s">
        <v>799</v>
      </c>
      <c r="E16" t="s">
        <v>822</v>
      </c>
      <c r="F16" t="s">
        <v>1116</v>
      </c>
      <c r="G16" t="s">
        <v>801</v>
      </c>
      <c r="H16" t="s">
        <v>842</v>
      </c>
      <c r="I16" t="s">
        <v>802</v>
      </c>
      <c r="J16" t="s">
        <v>803</v>
      </c>
      <c r="K16" t="s">
        <v>823</v>
      </c>
      <c r="L16" t="s">
        <v>1589</v>
      </c>
      <c r="M16" t="s">
        <v>823</v>
      </c>
      <c r="N16">
        <v>8677</v>
      </c>
      <c r="O16">
        <v>15</v>
      </c>
      <c r="P16" t="s">
        <v>1594</v>
      </c>
      <c r="Q16">
        <v>1600000000</v>
      </c>
      <c r="R16">
        <v>0</v>
      </c>
      <c r="S16">
        <v>0</v>
      </c>
      <c r="T16">
        <v>0</v>
      </c>
      <c r="U16">
        <v>0</v>
      </c>
      <c r="V16">
        <v>1600000000</v>
      </c>
      <c r="W16">
        <v>0</v>
      </c>
      <c r="X16">
        <v>842000000</v>
      </c>
      <c r="Y16">
        <v>758000000</v>
      </c>
      <c r="Z16">
        <v>0</v>
      </c>
      <c r="AA16">
        <v>0</v>
      </c>
      <c r="AB16">
        <v>1600000000</v>
      </c>
      <c r="AC16">
        <v>0</v>
      </c>
      <c r="AD16">
        <v>0</v>
      </c>
      <c r="AE16">
        <v>93000000</v>
      </c>
      <c r="AF16">
        <v>0</v>
      </c>
      <c r="AG16">
        <v>0</v>
      </c>
      <c r="AH16">
        <v>0</v>
      </c>
      <c r="AI16">
        <f t="shared" si="0"/>
        <v>842000000</v>
      </c>
      <c r="AJ16">
        <f t="shared" si="1"/>
        <v>0</v>
      </c>
      <c r="AK16">
        <f t="shared" si="2"/>
        <v>0</v>
      </c>
      <c r="AL16" s="59" t="s">
        <v>152</v>
      </c>
      <c r="AM16" s="107">
        <v>-2708</v>
      </c>
    </row>
    <row r="17" spans="1:39">
      <c r="A17" t="s">
        <v>796</v>
      </c>
      <c r="B17" t="s">
        <v>841</v>
      </c>
      <c r="C17" t="s">
        <v>798</v>
      </c>
      <c r="D17" t="s">
        <v>799</v>
      </c>
      <c r="E17" t="s">
        <v>848</v>
      </c>
      <c r="F17" t="s">
        <v>1116</v>
      </c>
      <c r="G17" t="s">
        <v>801</v>
      </c>
      <c r="H17" t="s">
        <v>842</v>
      </c>
      <c r="I17" t="s">
        <v>802</v>
      </c>
      <c r="J17" t="s">
        <v>803</v>
      </c>
      <c r="K17" t="s">
        <v>849</v>
      </c>
      <c r="L17" t="s">
        <v>1589</v>
      </c>
      <c r="M17" t="s">
        <v>849</v>
      </c>
      <c r="N17">
        <v>8678</v>
      </c>
      <c r="O17">
        <v>16</v>
      </c>
      <c r="P17" t="s">
        <v>1145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f t="shared" si="0"/>
        <v>0</v>
      </c>
      <c r="AJ17">
        <f t="shared" si="1"/>
        <v>0</v>
      </c>
      <c r="AK17">
        <f t="shared" si="2"/>
        <v>0</v>
      </c>
      <c r="AL17" s="59" t="s">
        <v>152</v>
      </c>
      <c r="AM17" s="107">
        <v>-2708</v>
      </c>
    </row>
    <row r="18" spans="1:39">
      <c r="A18" t="s">
        <v>796</v>
      </c>
      <c r="B18" t="s">
        <v>841</v>
      </c>
      <c r="C18" t="s">
        <v>798</v>
      </c>
      <c r="D18" t="s">
        <v>799</v>
      </c>
      <c r="E18" t="s">
        <v>851</v>
      </c>
      <c r="F18" t="s">
        <v>1146</v>
      </c>
      <c r="G18" t="s">
        <v>801</v>
      </c>
      <c r="H18" t="s">
        <v>842</v>
      </c>
      <c r="I18" t="s">
        <v>802</v>
      </c>
      <c r="J18" t="s">
        <v>803</v>
      </c>
      <c r="K18" t="s">
        <v>852</v>
      </c>
      <c r="L18" t="s">
        <v>1147</v>
      </c>
      <c r="M18" t="s">
        <v>852</v>
      </c>
      <c r="N18">
        <v>8679</v>
      </c>
      <c r="O18">
        <v>17</v>
      </c>
      <c r="P18" t="s">
        <v>1148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f t="shared" si="0"/>
        <v>0</v>
      </c>
      <c r="AJ18">
        <f t="shared" si="1"/>
        <v>0</v>
      </c>
      <c r="AK18">
        <f t="shared" si="2"/>
        <v>0</v>
      </c>
      <c r="AL18" s="59" t="s">
        <v>152</v>
      </c>
      <c r="AM18" s="107">
        <v>-2708</v>
      </c>
    </row>
    <row r="19" spans="1:39">
      <c r="A19" t="s">
        <v>796</v>
      </c>
      <c r="B19" t="s">
        <v>841</v>
      </c>
      <c r="C19" t="s">
        <v>825</v>
      </c>
      <c r="D19" t="s">
        <v>826</v>
      </c>
      <c r="E19" t="s">
        <v>827</v>
      </c>
      <c r="F19" t="s">
        <v>1134</v>
      </c>
      <c r="G19" t="s">
        <v>801</v>
      </c>
      <c r="H19" t="s">
        <v>842</v>
      </c>
      <c r="I19" t="s">
        <v>828</v>
      </c>
      <c r="J19" t="s">
        <v>829</v>
      </c>
      <c r="K19" t="s">
        <v>830</v>
      </c>
      <c r="L19" t="s">
        <v>1135</v>
      </c>
      <c r="M19" t="s">
        <v>830</v>
      </c>
      <c r="N19">
        <v>8680</v>
      </c>
      <c r="O19">
        <v>18</v>
      </c>
      <c r="P19" t="s">
        <v>1595</v>
      </c>
      <c r="Q19">
        <v>100000000</v>
      </c>
      <c r="R19">
        <v>0</v>
      </c>
      <c r="S19">
        <v>0</v>
      </c>
      <c r="T19">
        <v>0</v>
      </c>
      <c r="U19">
        <v>0</v>
      </c>
      <c r="V19">
        <v>100000000</v>
      </c>
      <c r="W19">
        <v>58401324</v>
      </c>
      <c r="X19">
        <v>100000000</v>
      </c>
      <c r="Y19">
        <v>0</v>
      </c>
      <c r="Z19">
        <v>100000000</v>
      </c>
      <c r="AA19">
        <v>41598676</v>
      </c>
      <c r="AB19">
        <v>41598676</v>
      </c>
      <c r="AC19">
        <v>57892380</v>
      </c>
      <c r="AD19">
        <v>58401324</v>
      </c>
      <c r="AE19">
        <v>67936528</v>
      </c>
      <c r="AF19">
        <v>100000000</v>
      </c>
      <c r="AG19">
        <v>58401324</v>
      </c>
      <c r="AH19">
        <v>57892380</v>
      </c>
      <c r="AI19">
        <f t="shared" si="0"/>
        <v>0</v>
      </c>
      <c r="AJ19">
        <f t="shared" si="1"/>
        <v>41598676</v>
      </c>
      <c r="AK19">
        <f t="shared" si="2"/>
        <v>508944</v>
      </c>
      <c r="AL19" s="59" t="s">
        <v>152</v>
      </c>
      <c r="AM19" s="107">
        <v>-2708</v>
      </c>
    </row>
    <row r="20" spans="1:39">
      <c r="A20" t="s">
        <v>796</v>
      </c>
      <c r="B20" t="s">
        <v>841</v>
      </c>
      <c r="C20" t="s">
        <v>825</v>
      </c>
      <c r="D20" t="s">
        <v>826</v>
      </c>
      <c r="E20" t="s">
        <v>835</v>
      </c>
      <c r="F20" t="s">
        <v>1134</v>
      </c>
      <c r="G20" t="s">
        <v>801</v>
      </c>
      <c r="H20" t="s">
        <v>842</v>
      </c>
      <c r="I20" t="s">
        <v>828</v>
      </c>
      <c r="J20" t="s">
        <v>829</v>
      </c>
      <c r="K20" t="s">
        <v>836</v>
      </c>
      <c r="L20" t="s">
        <v>1135</v>
      </c>
      <c r="M20" t="s">
        <v>836</v>
      </c>
      <c r="N20">
        <v>8681</v>
      </c>
      <c r="O20">
        <v>19</v>
      </c>
      <c r="P20" t="s">
        <v>1596</v>
      </c>
      <c r="Q20">
        <v>0</v>
      </c>
      <c r="R20">
        <v>334684054</v>
      </c>
      <c r="S20">
        <v>0</v>
      </c>
      <c r="T20">
        <v>0</v>
      </c>
      <c r="U20">
        <v>0</v>
      </c>
      <c r="V20">
        <v>334684054</v>
      </c>
      <c r="W20">
        <v>0</v>
      </c>
      <c r="X20">
        <v>172684054</v>
      </c>
      <c r="Y20">
        <v>162000000</v>
      </c>
      <c r="Z20">
        <v>0</v>
      </c>
      <c r="AA20">
        <v>0</v>
      </c>
      <c r="AB20">
        <v>334684054</v>
      </c>
      <c r="AC20">
        <v>0</v>
      </c>
      <c r="AD20">
        <v>0</v>
      </c>
      <c r="AE20">
        <v>172684054</v>
      </c>
      <c r="AF20">
        <v>0</v>
      </c>
      <c r="AG20">
        <v>0</v>
      </c>
      <c r="AH20">
        <v>0</v>
      </c>
      <c r="AI20">
        <f t="shared" si="0"/>
        <v>172684054</v>
      </c>
      <c r="AJ20">
        <f t="shared" si="1"/>
        <v>0</v>
      </c>
      <c r="AK20">
        <f t="shared" si="2"/>
        <v>0</v>
      </c>
      <c r="AL20" s="59" t="s">
        <v>152</v>
      </c>
      <c r="AM20" s="107">
        <v>-2708</v>
      </c>
    </row>
    <row r="21" spans="1:39">
      <c r="A21" t="s">
        <v>796</v>
      </c>
      <c r="B21" t="s">
        <v>841</v>
      </c>
      <c r="C21" t="s">
        <v>825</v>
      </c>
      <c r="D21" t="s">
        <v>826</v>
      </c>
      <c r="E21" t="s">
        <v>856</v>
      </c>
      <c r="F21" t="s">
        <v>1134</v>
      </c>
      <c r="G21" t="s">
        <v>801</v>
      </c>
      <c r="H21" t="s">
        <v>842</v>
      </c>
      <c r="I21" t="s">
        <v>828</v>
      </c>
      <c r="J21" t="s">
        <v>829</v>
      </c>
      <c r="K21" t="s">
        <v>857</v>
      </c>
      <c r="L21" t="s">
        <v>1135</v>
      </c>
      <c r="M21" t="s">
        <v>857</v>
      </c>
      <c r="N21">
        <v>8682</v>
      </c>
      <c r="O21">
        <v>20</v>
      </c>
      <c r="P21" t="s">
        <v>1597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f t="shared" si="0"/>
        <v>0</v>
      </c>
      <c r="AJ21">
        <f t="shared" si="1"/>
        <v>0</v>
      </c>
      <c r="AK21">
        <f t="shared" si="2"/>
        <v>0</v>
      </c>
      <c r="AL21" s="59" t="s">
        <v>152</v>
      </c>
      <c r="AM21" s="107">
        <v>-2708</v>
      </c>
    </row>
    <row r="22" spans="1:39">
      <c r="A22" t="s">
        <v>796</v>
      </c>
      <c r="B22" t="s">
        <v>841</v>
      </c>
      <c r="C22" t="s">
        <v>825</v>
      </c>
      <c r="D22" t="s">
        <v>826</v>
      </c>
      <c r="E22" t="s">
        <v>859</v>
      </c>
      <c r="F22" t="s">
        <v>1134</v>
      </c>
      <c r="G22" t="s">
        <v>801</v>
      </c>
      <c r="H22" t="s">
        <v>842</v>
      </c>
      <c r="I22" t="s">
        <v>828</v>
      </c>
      <c r="J22" t="s">
        <v>829</v>
      </c>
      <c r="K22" t="s">
        <v>860</v>
      </c>
      <c r="L22" t="s">
        <v>1135</v>
      </c>
      <c r="M22" t="s">
        <v>860</v>
      </c>
      <c r="N22">
        <v>8683</v>
      </c>
      <c r="O22">
        <v>21</v>
      </c>
      <c r="P22" t="s">
        <v>1598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f t="shared" si="0"/>
        <v>0</v>
      </c>
      <c r="AJ22">
        <f t="shared" si="1"/>
        <v>0</v>
      </c>
      <c r="AK22">
        <f t="shared" si="2"/>
        <v>0</v>
      </c>
      <c r="AL22" s="59" t="s">
        <v>152</v>
      </c>
      <c r="AM22" s="107">
        <v>-2708</v>
      </c>
    </row>
    <row r="23" spans="1:39">
      <c r="A23" t="s">
        <v>796</v>
      </c>
      <c r="B23" t="s">
        <v>841</v>
      </c>
      <c r="C23" t="s">
        <v>825</v>
      </c>
      <c r="D23" t="s">
        <v>826</v>
      </c>
      <c r="E23" t="s">
        <v>838</v>
      </c>
      <c r="F23" t="s">
        <v>1134</v>
      </c>
      <c r="G23" t="s">
        <v>801</v>
      </c>
      <c r="H23" t="s">
        <v>842</v>
      </c>
      <c r="I23" t="s">
        <v>828</v>
      </c>
      <c r="J23" t="s">
        <v>829</v>
      </c>
      <c r="K23" t="s">
        <v>839</v>
      </c>
      <c r="L23" t="s">
        <v>1135</v>
      </c>
      <c r="M23" t="s">
        <v>839</v>
      </c>
      <c r="N23">
        <v>8684</v>
      </c>
      <c r="O23">
        <v>22</v>
      </c>
      <c r="P23" t="s">
        <v>1599</v>
      </c>
      <c r="Q23">
        <v>172500000</v>
      </c>
      <c r="R23">
        <v>0</v>
      </c>
      <c r="S23">
        <v>0</v>
      </c>
      <c r="T23">
        <v>0</v>
      </c>
      <c r="U23">
        <v>0</v>
      </c>
      <c r="V23">
        <v>172500000</v>
      </c>
      <c r="W23">
        <v>0</v>
      </c>
      <c r="X23">
        <v>172500000</v>
      </c>
      <c r="Y23">
        <v>0</v>
      </c>
      <c r="Z23">
        <v>0</v>
      </c>
      <c r="AA23">
        <v>0</v>
      </c>
      <c r="AB23">
        <v>172500000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f t="shared" si="0"/>
        <v>172500000</v>
      </c>
      <c r="AJ23">
        <f t="shared" si="1"/>
        <v>0</v>
      </c>
      <c r="AK23">
        <f t="shared" si="2"/>
        <v>0</v>
      </c>
      <c r="AL23" s="59" t="s">
        <v>152</v>
      </c>
      <c r="AM23" s="107">
        <v>-2708</v>
      </c>
    </row>
    <row r="24" spans="1:39" hidden="1">
      <c r="A24" t="s">
        <v>796</v>
      </c>
      <c r="B24" t="s">
        <v>869</v>
      </c>
      <c r="C24" t="s">
        <v>798</v>
      </c>
      <c r="D24" t="s">
        <v>799</v>
      </c>
      <c r="E24" t="s">
        <v>800</v>
      </c>
      <c r="F24" t="s">
        <v>1116</v>
      </c>
      <c r="G24" t="s">
        <v>801</v>
      </c>
      <c r="H24" t="s">
        <v>870</v>
      </c>
      <c r="I24" t="s">
        <v>802</v>
      </c>
      <c r="J24" t="s">
        <v>803</v>
      </c>
      <c r="K24" t="s">
        <v>804</v>
      </c>
      <c r="L24" t="s">
        <v>1589</v>
      </c>
      <c r="M24" t="s">
        <v>804</v>
      </c>
      <c r="N24">
        <v>8685</v>
      </c>
      <c r="O24">
        <v>23</v>
      </c>
      <c r="P24" t="s">
        <v>1600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f t="shared" si="0"/>
        <v>0</v>
      </c>
      <c r="AJ24">
        <f t="shared" si="1"/>
        <v>0</v>
      </c>
      <c r="AK24">
        <f t="shared" si="2"/>
        <v>0</v>
      </c>
      <c r="AL24" s="59" t="s">
        <v>152</v>
      </c>
      <c r="AM24" s="107"/>
    </row>
    <row r="25" spans="1:39" hidden="1">
      <c r="A25" t="s">
        <v>796</v>
      </c>
      <c r="B25" t="s">
        <v>869</v>
      </c>
      <c r="C25" t="s">
        <v>798</v>
      </c>
      <c r="D25" t="s">
        <v>799</v>
      </c>
      <c r="E25" t="s">
        <v>813</v>
      </c>
      <c r="F25" t="s">
        <v>1121</v>
      </c>
      <c r="G25" t="s">
        <v>801</v>
      </c>
      <c r="H25" t="s">
        <v>870</v>
      </c>
      <c r="I25" t="s">
        <v>802</v>
      </c>
      <c r="J25" t="s">
        <v>803</v>
      </c>
      <c r="K25" t="s">
        <v>814</v>
      </c>
      <c r="L25" t="s">
        <v>1122</v>
      </c>
      <c r="M25" t="s">
        <v>814</v>
      </c>
      <c r="N25">
        <v>8686</v>
      </c>
      <c r="O25">
        <v>24</v>
      </c>
      <c r="P25" t="s">
        <v>1601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f t="shared" si="0"/>
        <v>0</v>
      </c>
      <c r="AJ25">
        <f t="shared" si="1"/>
        <v>0</v>
      </c>
      <c r="AK25">
        <f t="shared" si="2"/>
        <v>0</v>
      </c>
      <c r="AL25" s="59" t="s">
        <v>152</v>
      </c>
      <c r="AM25"/>
    </row>
    <row r="26" spans="1:39" hidden="1">
      <c r="A26" t="s">
        <v>796</v>
      </c>
      <c r="B26" t="s">
        <v>869</v>
      </c>
      <c r="C26" t="s">
        <v>798</v>
      </c>
      <c r="D26" t="s">
        <v>799</v>
      </c>
      <c r="E26" t="s">
        <v>816</v>
      </c>
      <c r="F26" t="s">
        <v>1124</v>
      </c>
      <c r="G26" t="s">
        <v>801</v>
      </c>
      <c r="H26" t="s">
        <v>870</v>
      </c>
      <c r="I26" t="s">
        <v>802</v>
      </c>
      <c r="J26" t="s">
        <v>803</v>
      </c>
      <c r="K26" t="s">
        <v>817</v>
      </c>
      <c r="L26" t="s">
        <v>1125</v>
      </c>
      <c r="M26" t="s">
        <v>817</v>
      </c>
      <c r="N26">
        <v>8687</v>
      </c>
      <c r="O26">
        <v>25</v>
      </c>
      <c r="P26" t="s">
        <v>1602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f t="shared" si="0"/>
        <v>0</v>
      </c>
      <c r="AJ26">
        <f t="shared" si="1"/>
        <v>0</v>
      </c>
      <c r="AK26">
        <f t="shared" si="2"/>
        <v>0</v>
      </c>
      <c r="AL26" s="59" t="s">
        <v>152</v>
      </c>
      <c r="AM26"/>
    </row>
    <row r="27" spans="1:39" hidden="1">
      <c r="A27" t="s">
        <v>796</v>
      </c>
      <c r="B27" t="s">
        <v>869</v>
      </c>
      <c r="C27" t="s">
        <v>798</v>
      </c>
      <c r="D27" t="s">
        <v>799</v>
      </c>
      <c r="E27" t="s">
        <v>822</v>
      </c>
      <c r="F27" t="s">
        <v>1116</v>
      </c>
      <c r="G27" t="s">
        <v>801</v>
      </c>
      <c r="H27" t="s">
        <v>870</v>
      </c>
      <c r="I27" t="s">
        <v>802</v>
      </c>
      <c r="J27" t="s">
        <v>803</v>
      </c>
      <c r="K27" t="s">
        <v>823</v>
      </c>
      <c r="L27" t="s">
        <v>1589</v>
      </c>
      <c r="M27" t="s">
        <v>823</v>
      </c>
      <c r="N27">
        <v>8688</v>
      </c>
      <c r="O27">
        <v>26</v>
      </c>
      <c r="P27" t="s">
        <v>1603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f t="shared" si="0"/>
        <v>0</v>
      </c>
      <c r="AJ27">
        <f t="shared" si="1"/>
        <v>0</v>
      </c>
      <c r="AK27">
        <f t="shared" si="2"/>
        <v>0</v>
      </c>
      <c r="AL27" s="59" t="s">
        <v>152</v>
      </c>
      <c r="AM27"/>
    </row>
    <row r="28" spans="1:39" hidden="1">
      <c r="A28" t="s">
        <v>796</v>
      </c>
      <c r="B28" t="s">
        <v>869</v>
      </c>
      <c r="C28" t="s">
        <v>798</v>
      </c>
      <c r="D28" t="s">
        <v>799</v>
      </c>
      <c r="E28" t="s">
        <v>848</v>
      </c>
      <c r="F28" t="s">
        <v>1116</v>
      </c>
      <c r="G28" t="s">
        <v>801</v>
      </c>
      <c r="H28" t="s">
        <v>870</v>
      </c>
      <c r="I28" t="s">
        <v>802</v>
      </c>
      <c r="J28" t="s">
        <v>803</v>
      </c>
      <c r="K28" t="s">
        <v>849</v>
      </c>
      <c r="L28" t="s">
        <v>1589</v>
      </c>
      <c r="M28" t="s">
        <v>849</v>
      </c>
      <c r="N28">
        <v>8689</v>
      </c>
      <c r="O28">
        <v>27</v>
      </c>
      <c r="P28" t="s">
        <v>1604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f t="shared" si="0"/>
        <v>0</v>
      </c>
      <c r="AJ28">
        <f t="shared" si="1"/>
        <v>0</v>
      </c>
      <c r="AK28">
        <f t="shared" si="2"/>
        <v>0</v>
      </c>
      <c r="AL28" s="59" t="s">
        <v>152</v>
      </c>
      <c r="AM28"/>
    </row>
    <row r="29" spans="1:39" hidden="1">
      <c r="A29" t="s">
        <v>796</v>
      </c>
      <c r="B29" t="s">
        <v>869</v>
      </c>
      <c r="C29" t="s">
        <v>798</v>
      </c>
      <c r="D29" t="s">
        <v>799</v>
      </c>
      <c r="E29" t="s">
        <v>851</v>
      </c>
      <c r="F29" t="s">
        <v>1146</v>
      </c>
      <c r="G29" t="s">
        <v>801</v>
      </c>
      <c r="H29" t="s">
        <v>870</v>
      </c>
      <c r="I29" t="s">
        <v>802</v>
      </c>
      <c r="J29" t="s">
        <v>803</v>
      </c>
      <c r="K29" t="s">
        <v>852</v>
      </c>
      <c r="L29" t="s">
        <v>1147</v>
      </c>
      <c r="M29" t="s">
        <v>852</v>
      </c>
      <c r="N29">
        <v>8690</v>
      </c>
      <c r="O29">
        <v>28</v>
      </c>
      <c r="P29" t="s">
        <v>1605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f t="shared" si="0"/>
        <v>0</v>
      </c>
      <c r="AJ29">
        <f t="shared" si="1"/>
        <v>0</v>
      </c>
      <c r="AK29">
        <f t="shared" si="2"/>
        <v>0</v>
      </c>
      <c r="AL29" s="59" t="s">
        <v>152</v>
      </c>
      <c r="AM29"/>
    </row>
    <row r="30" spans="1:39" hidden="1">
      <c r="A30" t="s">
        <v>796</v>
      </c>
      <c r="B30" t="s">
        <v>869</v>
      </c>
      <c r="C30" t="s">
        <v>825</v>
      </c>
      <c r="D30" t="s">
        <v>826</v>
      </c>
      <c r="E30" t="s">
        <v>827</v>
      </c>
      <c r="F30" t="s">
        <v>1134</v>
      </c>
      <c r="G30" t="s">
        <v>801</v>
      </c>
      <c r="H30" t="s">
        <v>870</v>
      </c>
      <c r="I30" t="s">
        <v>828</v>
      </c>
      <c r="J30" t="s">
        <v>829</v>
      </c>
      <c r="K30" t="s">
        <v>830</v>
      </c>
      <c r="L30" t="s">
        <v>1135</v>
      </c>
      <c r="M30" t="s">
        <v>830</v>
      </c>
      <c r="N30">
        <v>8691</v>
      </c>
      <c r="O30">
        <v>29</v>
      </c>
      <c r="P30" t="s">
        <v>1606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f t="shared" si="0"/>
        <v>0</v>
      </c>
      <c r="AJ30">
        <f t="shared" si="1"/>
        <v>0</v>
      </c>
      <c r="AK30">
        <f t="shared" si="2"/>
        <v>0</v>
      </c>
      <c r="AL30" s="59" t="s">
        <v>152</v>
      </c>
      <c r="AM30"/>
    </row>
    <row r="31" spans="1:39" hidden="1">
      <c r="A31" t="s">
        <v>796</v>
      </c>
      <c r="B31" t="s">
        <v>869</v>
      </c>
      <c r="C31" t="s">
        <v>825</v>
      </c>
      <c r="D31" t="s">
        <v>826</v>
      </c>
      <c r="E31" t="s">
        <v>832</v>
      </c>
      <c r="F31" t="s">
        <v>1134</v>
      </c>
      <c r="G31" t="s">
        <v>801</v>
      </c>
      <c r="H31" t="s">
        <v>870</v>
      </c>
      <c r="I31" t="s">
        <v>828</v>
      </c>
      <c r="J31" t="s">
        <v>829</v>
      </c>
      <c r="K31" t="s">
        <v>833</v>
      </c>
      <c r="L31" t="s">
        <v>1135</v>
      </c>
      <c r="M31" t="s">
        <v>833</v>
      </c>
      <c r="N31">
        <v>8692</v>
      </c>
      <c r="O31">
        <v>30</v>
      </c>
      <c r="P31" t="s">
        <v>1607</v>
      </c>
      <c r="Q31">
        <v>0</v>
      </c>
      <c r="R31">
        <v>822516029</v>
      </c>
      <c r="S31">
        <v>0</v>
      </c>
      <c r="T31">
        <v>263742621</v>
      </c>
      <c r="U31">
        <v>0</v>
      </c>
      <c r="V31">
        <v>1086258650</v>
      </c>
      <c r="W31">
        <v>792107864</v>
      </c>
      <c r="X31">
        <v>1066304150</v>
      </c>
      <c r="Y31">
        <v>19954500</v>
      </c>
      <c r="Z31">
        <v>1066304150</v>
      </c>
      <c r="AA31">
        <v>274196286</v>
      </c>
      <c r="AB31">
        <v>294150786</v>
      </c>
      <c r="AC31">
        <v>792107864</v>
      </c>
      <c r="AD31">
        <v>792107864</v>
      </c>
      <c r="AE31">
        <v>0</v>
      </c>
      <c r="AF31">
        <v>0</v>
      </c>
      <c r="AG31">
        <v>792107864</v>
      </c>
      <c r="AH31">
        <v>792107864</v>
      </c>
      <c r="AI31">
        <f t="shared" si="0"/>
        <v>0</v>
      </c>
      <c r="AJ31">
        <f t="shared" si="1"/>
        <v>274196286</v>
      </c>
      <c r="AK31">
        <f t="shared" si="2"/>
        <v>0</v>
      </c>
      <c r="AL31" s="59" t="s">
        <v>152</v>
      </c>
      <c r="AM31"/>
    </row>
    <row r="32" spans="1:39" hidden="1">
      <c r="A32" t="s">
        <v>796</v>
      </c>
      <c r="B32" t="s">
        <v>869</v>
      </c>
      <c r="C32" t="s">
        <v>825</v>
      </c>
      <c r="D32" t="s">
        <v>826</v>
      </c>
      <c r="E32" t="s">
        <v>835</v>
      </c>
      <c r="F32" t="s">
        <v>1134</v>
      </c>
      <c r="G32" t="s">
        <v>801</v>
      </c>
      <c r="H32" t="s">
        <v>870</v>
      </c>
      <c r="I32" t="s">
        <v>828</v>
      </c>
      <c r="J32" t="s">
        <v>829</v>
      </c>
      <c r="K32" t="s">
        <v>836</v>
      </c>
      <c r="L32" t="s">
        <v>1135</v>
      </c>
      <c r="M32" t="s">
        <v>836</v>
      </c>
      <c r="N32">
        <v>8787</v>
      </c>
      <c r="O32">
        <v>124</v>
      </c>
      <c r="P32" t="s">
        <v>1553</v>
      </c>
      <c r="Q32">
        <v>0</v>
      </c>
      <c r="R32">
        <v>2000000000</v>
      </c>
      <c r="S32">
        <v>0</v>
      </c>
      <c r="T32">
        <v>0</v>
      </c>
      <c r="U32">
        <v>763742621</v>
      </c>
      <c r="V32">
        <v>1236257379</v>
      </c>
      <c r="W32">
        <v>0</v>
      </c>
      <c r="X32">
        <v>812513256</v>
      </c>
      <c r="Y32">
        <v>423744123</v>
      </c>
      <c r="Z32">
        <v>0</v>
      </c>
      <c r="AA32">
        <v>0</v>
      </c>
      <c r="AB32">
        <v>1236257379</v>
      </c>
      <c r="AC32">
        <v>0</v>
      </c>
      <c r="AD32">
        <v>0</v>
      </c>
      <c r="AE32">
        <v>445013256</v>
      </c>
      <c r="AF32">
        <v>0</v>
      </c>
      <c r="AG32">
        <v>0</v>
      </c>
      <c r="AH32">
        <v>0</v>
      </c>
      <c r="AI32">
        <f t="shared" si="0"/>
        <v>812513256</v>
      </c>
      <c r="AJ32">
        <f t="shared" si="1"/>
        <v>0</v>
      </c>
      <c r="AK32">
        <f t="shared" si="2"/>
        <v>0</v>
      </c>
      <c r="AL32" s="59" t="s">
        <v>152</v>
      </c>
      <c r="AM32"/>
    </row>
    <row r="33" spans="1:39" hidden="1">
      <c r="A33" t="s">
        <v>796</v>
      </c>
      <c r="B33" t="s">
        <v>869</v>
      </c>
      <c r="C33" t="s">
        <v>825</v>
      </c>
      <c r="D33" t="s">
        <v>826</v>
      </c>
      <c r="E33" t="s">
        <v>838</v>
      </c>
      <c r="F33" t="s">
        <v>1139</v>
      </c>
      <c r="G33" t="s">
        <v>801</v>
      </c>
      <c r="H33" t="s">
        <v>870</v>
      </c>
      <c r="I33" t="s">
        <v>828</v>
      </c>
      <c r="J33" t="s">
        <v>829</v>
      </c>
      <c r="K33" t="s">
        <v>839</v>
      </c>
      <c r="L33" t="s">
        <v>1140</v>
      </c>
      <c r="M33" t="s">
        <v>839</v>
      </c>
      <c r="N33">
        <v>8693</v>
      </c>
      <c r="O33">
        <v>31</v>
      </c>
      <c r="P33" t="s">
        <v>1608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f t="shared" si="0"/>
        <v>0</v>
      </c>
      <c r="AJ33">
        <f t="shared" si="1"/>
        <v>0</v>
      </c>
      <c r="AK33">
        <f t="shared" si="2"/>
        <v>0</v>
      </c>
      <c r="AL33" s="59" t="s">
        <v>152</v>
      </c>
      <c r="AM33"/>
    </row>
    <row r="34" spans="1:39" hidden="1">
      <c r="A34" t="s">
        <v>796</v>
      </c>
      <c r="B34" t="s">
        <v>880</v>
      </c>
      <c r="C34" t="s">
        <v>825</v>
      </c>
      <c r="D34" t="s">
        <v>826</v>
      </c>
      <c r="E34" t="s">
        <v>835</v>
      </c>
      <c r="F34" t="s">
        <v>1134</v>
      </c>
      <c r="G34" t="s">
        <v>801</v>
      </c>
      <c r="H34" t="s">
        <v>881</v>
      </c>
      <c r="I34" t="s">
        <v>828</v>
      </c>
      <c r="J34" t="s">
        <v>829</v>
      </c>
      <c r="K34" t="s">
        <v>836</v>
      </c>
      <c r="L34" t="s">
        <v>1135</v>
      </c>
      <c r="M34" t="s">
        <v>836</v>
      </c>
      <c r="N34">
        <v>8694</v>
      </c>
      <c r="O34">
        <v>32</v>
      </c>
      <c r="P34" t="s">
        <v>1609</v>
      </c>
      <c r="Q34">
        <v>0</v>
      </c>
      <c r="R34">
        <v>132302690</v>
      </c>
      <c r="S34">
        <v>0</v>
      </c>
      <c r="T34">
        <v>0</v>
      </c>
      <c r="U34">
        <v>0</v>
      </c>
      <c r="V34">
        <v>132302690</v>
      </c>
      <c r="W34">
        <v>0</v>
      </c>
      <c r="X34">
        <v>82302690</v>
      </c>
      <c r="Y34">
        <v>50000000</v>
      </c>
      <c r="Z34">
        <v>0</v>
      </c>
      <c r="AA34">
        <v>0</v>
      </c>
      <c r="AB34">
        <v>132302690</v>
      </c>
      <c r="AC34">
        <v>0</v>
      </c>
      <c r="AD34">
        <v>0</v>
      </c>
      <c r="AE34">
        <v>82302690</v>
      </c>
      <c r="AF34">
        <v>0</v>
      </c>
      <c r="AG34">
        <v>0</v>
      </c>
      <c r="AH34">
        <v>0</v>
      </c>
      <c r="AI34">
        <f t="shared" si="0"/>
        <v>82302690</v>
      </c>
      <c r="AJ34">
        <f t="shared" si="1"/>
        <v>0</v>
      </c>
      <c r="AK34">
        <f t="shared" si="2"/>
        <v>0</v>
      </c>
      <c r="AL34" s="59" t="s">
        <v>152</v>
      </c>
      <c r="AM34" s="107">
        <v>-2708</v>
      </c>
    </row>
    <row r="35" spans="1:39" hidden="1">
      <c r="A35" t="s">
        <v>884</v>
      </c>
      <c r="B35" t="s">
        <v>797</v>
      </c>
      <c r="C35" t="s">
        <v>798</v>
      </c>
      <c r="D35" t="s">
        <v>885</v>
      </c>
      <c r="E35" t="s">
        <v>886</v>
      </c>
      <c r="F35" t="s">
        <v>1167</v>
      </c>
      <c r="G35" t="s">
        <v>887</v>
      </c>
      <c r="H35" t="s">
        <v>455</v>
      </c>
      <c r="I35" t="s">
        <v>802</v>
      </c>
      <c r="J35" t="s">
        <v>1610</v>
      </c>
      <c r="K35" t="s">
        <v>889</v>
      </c>
      <c r="L35" t="s">
        <v>1168</v>
      </c>
      <c r="M35" t="s">
        <v>889</v>
      </c>
      <c r="N35">
        <v>8695</v>
      </c>
      <c r="O35">
        <v>33</v>
      </c>
      <c r="P35" t="s">
        <v>1169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f t="shared" si="0"/>
        <v>0</v>
      </c>
      <c r="AJ35">
        <f t="shared" si="1"/>
        <v>0</v>
      </c>
      <c r="AK35">
        <f t="shared" si="2"/>
        <v>0</v>
      </c>
      <c r="AL35" s="59" t="s">
        <v>152</v>
      </c>
      <c r="AM35"/>
    </row>
    <row r="36" spans="1:39" hidden="1">
      <c r="A36" t="s">
        <v>884</v>
      </c>
      <c r="B36" t="s">
        <v>797</v>
      </c>
      <c r="C36" t="s">
        <v>798</v>
      </c>
      <c r="D36" t="s">
        <v>885</v>
      </c>
      <c r="E36" t="s">
        <v>891</v>
      </c>
      <c r="F36" t="s">
        <v>1171</v>
      </c>
      <c r="G36" t="s">
        <v>887</v>
      </c>
      <c r="H36" t="s">
        <v>455</v>
      </c>
      <c r="I36" t="s">
        <v>802</v>
      </c>
      <c r="J36" t="s">
        <v>1610</v>
      </c>
      <c r="K36" t="s">
        <v>892</v>
      </c>
      <c r="L36" t="s">
        <v>1172</v>
      </c>
      <c r="M36" t="s">
        <v>892</v>
      </c>
      <c r="N36">
        <v>8696</v>
      </c>
      <c r="O36">
        <v>34</v>
      </c>
      <c r="P36" t="s">
        <v>1611</v>
      </c>
      <c r="Q36">
        <v>328000000</v>
      </c>
      <c r="R36">
        <v>0</v>
      </c>
      <c r="S36">
        <v>0</v>
      </c>
      <c r="T36">
        <v>0</v>
      </c>
      <c r="U36">
        <v>0</v>
      </c>
      <c r="V36">
        <v>328000000</v>
      </c>
      <c r="W36">
        <v>58503530</v>
      </c>
      <c r="X36">
        <v>328000000</v>
      </c>
      <c r="Y36">
        <v>0</v>
      </c>
      <c r="Z36">
        <v>146258825</v>
      </c>
      <c r="AA36">
        <v>87755295</v>
      </c>
      <c r="AB36">
        <v>269496470</v>
      </c>
      <c r="AC36">
        <v>58503530</v>
      </c>
      <c r="AD36">
        <v>0</v>
      </c>
      <c r="AE36">
        <v>181741175</v>
      </c>
      <c r="AF36">
        <v>0</v>
      </c>
      <c r="AG36">
        <v>0</v>
      </c>
      <c r="AH36">
        <v>0</v>
      </c>
      <c r="AI36">
        <f t="shared" si="0"/>
        <v>181741175</v>
      </c>
      <c r="AJ36">
        <f t="shared" si="1"/>
        <v>87755295</v>
      </c>
      <c r="AK36">
        <f t="shared" si="2"/>
        <v>0</v>
      </c>
      <c r="AL36" s="59" t="s">
        <v>152</v>
      </c>
      <c r="AM36" s="107"/>
    </row>
    <row r="37" spans="1:39" hidden="1">
      <c r="A37" t="s">
        <v>884</v>
      </c>
      <c r="B37" t="s">
        <v>797</v>
      </c>
      <c r="C37" t="s">
        <v>798</v>
      </c>
      <c r="D37" t="s">
        <v>885</v>
      </c>
      <c r="E37" t="s">
        <v>894</v>
      </c>
      <c r="F37" t="s">
        <v>1171</v>
      </c>
      <c r="G37" t="s">
        <v>887</v>
      </c>
      <c r="H37" t="s">
        <v>455</v>
      </c>
      <c r="I37" t="s">
        <v>802</v>
      </c>
      <c r="J37" t="s">
        <v>1610</v>
      </c>
      <c r="K37" t="s">
        <v>895</v>
      </c>
      <c r="L37" t="s">
        <v>1172</v>
      </c>
      <c r="M37" t="s">
        <v>895</v>
      </c>
      <c r="N37">
        <v>8697</v>
      </c>
      <c r="O37">
        <v>35</v>
      </c>
      <c r="P37" t="s">
        <v>1173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f t="shared" si="0"/>
        <v>0</v>
      </c>
      <c r="AJ37">
        <f t="shared" si="1"/>
        <v>0</v>
      </c>
      <c r="AK37">
        <f t="shared" si="2"/>
        <v>0</v>
      </c>
      <c r="AL37" s="59" t="s">
        <v>152</v>
      </c>
      <c r="AM37" s="107"/>
    </row>
    <row r="38" spans="1:39" hidden="1">
      <c r="A38" t="s">
        <v>884</v>
      </c>
      <c r="B38" t="s">
        <v>869</v>
      </c>
      <c r="C38" t="s">
        <v>798</v>
      </c>
      <c r="D38" t="s">
        <v>885</v>
      </c>
      <c r="E38" t="s">
        <v>891</v>
      </c>
      <c r="F38" t="s">
        <v>1171</v>
      </c>
      <c r="G38" t="s">
        <v>887</v>
      </c>
      <c r="H38" t="s">
        <v>870</v>
      </c>
      <c r="I38" t="s">
        <v>802</v>
      </c>
      <c r="J38" t="s">
        <v>1610</v>
      </c>
      <c r="K38" t="s">
        <v>892</v>
      </c>
      <c r="L38" t="s">
        <v>1172</v>
      </c>
      <c r="M38" t="s">
        <v>892</v>
      </c>
      <c r="N38">
        <v>8788</v>
      </c>
      <c r="O38">
        <v>125</v>
      </c>
      <c r="P38" t="s">
        <v>1612</v>
      </c>
      <c r="Q38">
        <v>0</v>
      </c>
      <c r="R38">
        <v>4780258825</v>
      </c>
      <c r="S38">
        <v>0</v>
      </c>
      <c r="T38">
        <v>500000000</v>
      </c>
      <c r="U38">
        <v>0</v>
      </c>
      <c r="V38">
        <v>5280258825</v>
      </c>
      <c r="W38">
        <v>1855450207</v>
      </c>
      <c r="X38">
        <v>5280258825</v>
      </c>
      <c r="Y38">
        <v>0</v>
      </c>
      <c r="Z38">
        <v>3962000000</v>
      </c>
      <c r="AA38">
        <v>2106549793</v>
      </c>
      <c r="AB38">
        <v>3424808618</v>
      </c>
      <c r="AC38">
        <v>1852904379</v>
      </c>
      <c r="AD38">
        <v>2545828</v>
      </c>
      <c r="AE38">
        <v>2318258825</v>
      </c>
      <c r="AF38">
        <v>1000000000</v>
      </c>
      <c r="AG38">
        <v>2545828</v>
      </c>
      <c r="AH38">
        <v>0</v>
      </c>
      <c r="AI38">
        <f t="shared" si="0"/>
        <v>1318258825</v>
      </c>
      <c r="AJ38">
        <f t="shared" si="1"/>
        <v>2106549793</v>
      </c>
      <c r="AK38">
        <f t="shared" si="2"/>
        <v>2545828</v>
      </c>
      <c r="AL38" s="59" t="s">
        <v>152</v>
      </c>
      <c r="AM38" s="107"/>
    </row>
    <row r="39" spans="1:39" hidden="1">
      <c r="A39" t="s">
        <v>900</v>
      </c>
      <c r="B39" t="s">
        <v>797</v>
      </c>
      <c r="C39" t="s">
        <v>825</v>
      </c>
      <c r="D39" t="s">
        <v>901</v>
      </c>
      <c r="E39" t="s">
        <v>1183</v>
      </c>
      <c r="F39" t="s">
        <v>1177</v>
      </c>
      <c r="G39" t="s">
        <v>903</v>
      </c>
      <c r="H39" t="s">
        <v>455</v>
      </c>
      <c r="I39" t="s">
        <v>828</v>
      </c>
      <c r="J39" t="s">
        <v>904</v>
      </c>
      <c r="K39" t="s">
        <v>1184</v>
      </c>
      <c r="L39" t="s">
        <v>1178</v>
      </c>
      <c r="M39" t="s">
        <v>1184</v>
      </c>
      <c r="N39">
        <v>8698</v>
      </c>
      <c r="O39">
        <v>36</v>
      </c>
      <c r="P39" t="s">
        <v>1613</v>
      </c>
      <c r="Q39">
        <v>184378606</v>
      </c>
      <c r="R39">
        <v>0</v>
      </c>
      <c r="S39">
        <v>0</v>
      </c>
      <c r="T39">
        <v>0</v>
      </c>
      <c r="U39">
        <v>77500000</v>
      </c>
      <c r="V39">
        <v>106878606</v>
      </c>
      <c r="W39">
        <v>29251765</v>
      </c>
      <c r="X39">
        <v>73129412</v>
      </c>
      <c r="Y39">
        <v>33749194</v>
      </c>
      <c r="Z39">
        <v>73129412</v>
      </c>
      <c r="AA39">
        <v>43877647</v>
      </c>
      <c r="AB39">
        <v>77626841</v>
      </c>
      <c r="AC39">
        <v>29251765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f t="shared" si="0"/>
        <v>0</v>
      </c>
      <c r="AJ39">
        <f t="shared" si="1"/>
        <v>43877647</v>
      </c>
      <c r="AK39">
        <f t="shared" si="2"/>
        <v>0</v>
      </c>
      <c r="AL39" s="59" t="s">
        <v>152</v>
      </c>
      <c r="AM39" s="107"/>
    </row>
    <row r="40" spans="1:39" hidden="1">
      <c r="A40" t="s">
        <v>900</v>
      </c>
      <c r="B40" t="s">
        <v>797</v>
      </c>
      <c r="C40" t="s">
        <v>911</v>
      </c>
      <c r="D40" t="s">
        <v>901</v>
      </c>
      <c r="E40" t="s">
        <v>902</v>
      </c>
      <c r="F40" t="s">
        <v>1177</v>
      </c>
      <c r="G40" t="s">
        <v>903</v>
      </c>
      <c r="H40" t="s">
        <v>455</v>
      </c>
      <c r="I40" t="s">
        <v>912</v>
      </c>
      <c r="J40" t="s">
        <v>904</v>
      </c>
      <c r="K40" t="s">
        <v>905</v>
      </c>
      <c r="L40" t="s">
        <v>1178</v>
      </c>
      <c r="M40" t="s">
        <v>914</v>
      </c>
      <c r="N40">
        <v>8699</v>
      </c>
      <c r="O40">
        <v>37</v>
      </c>
      <c r="P40" t="s">
        <v>1179</v>
      </c>
      <c r="Q40">
        <v>765000000</v>
      </c>
      <c r="R40">
        <v>0</v>
      </c>
      <c r="S40">
        <v>0</v>
      </c>
      <c r="T40">
        <v>0</v>
      </c>
      <c r="U40">
        <v>0</v>
      </c>
      <c r="V40">
        <v>765000000</v>
      </c>
      <c r="W40">
        <v>0</v>
      </c>
      <c r="X40">
        <v>765000000</v>
      </c>
      <c r="Y40">
        <v>0</v>
      </c>
      <c r="Z40">
        <v>765000000</v>
      </c>
      <c r="AA40">
        <v>765000000</v>
      </c>
      <c r="AB40">
        <v>765000000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f t="shared" si="0"/>
        <v>0</v>
      </c>
      <c r="AJ40">
        <f t="shared" si="1"/>
        <v>765000000</v>
      </c>
      <c r="AK40">
        <f t="shared" si="2"/>
        <v>0</v>
      </c>
      <c r="AL40" s="59" t="s">
        <v>152</v>
      </c>
      <c r="AM40" s="107"/>
    </row>
    <row r="41" spans="1:39" hidden="1">
      <c r="A41" t="s">
        <v>900</v>
      </c>
      <c r="B41" t="s">
        <v>991</v>
      </c>
      <c r="C41" t="s">
        <v>825</v>
      </c>
      <c r="D41" t="s">
        <v>901</v>
      </c>
      <c r="E41" t="s">
        <v>1183</v>
      </c>
      <c r="F41" t="s">
        <v>1177</v>
      </c>
      <c r="G41" t="s">
        <v>903</v>
      </c>
      <c r="H41" t="s">
        <v>992</v>
      </c>
      <c r="I41" t="s">
        <v>828</v>
      </c>
      <c r="J41" t="s">
        <v>904</v>
      </c>
      <c r="K41" t="s">
        <v>1184</v>
      </c>
      <c r="L41" t="s">
        <v>1178</v>
      </c>
      <c r="M41" t="s">
        <v>1184</v>
      </c>
      <c r="N41">
        <v>8700</v>
      </c>
      <c r="O41">
        <v>38</v>
      </c>
      <c r="P41" t="s">
        <v>1614</v>
      </c>
      <c r="Q41">
        <v>15000000</v>
      </c>
      <c r="R41">
        <v>0</v>
      </c>
      <c r="S41">
        <v>0</v>
      </c>
      <c r="T41">
        <v>0</v>
      </c>
      <c r="U41">
        <v>0</v>
      </c>
      <c r="V41">
        <v>15000000</v>
      </c>
      <c r="W41">
        <v>0</v>
      </c>
      <c r="X41">
        <v>0</v>
      </c>
      <c r="Y41">
        <v>15000000</v>
      </c>
      <c r="Z41">
        <v>0</v>
      </c>
      <c r="AA41">
        <v>0</v>
      </c>
      <c r="AB41">
        <v>15000000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f t="shared" si="0"/>
        <v>0</v>
      </c>
      <c r="AJ41">
        <f t="shared" si="1"/>
        <v>0</v>
      </c>
      <c r="AK41">
        <f t="shared" si="2"/>
        <v>0</v>
      </c>
      <c r="AL41" s="59" t="s">
        <v>152</v>
      </c>
      <c r="AM41"/>
    </row>
    <row r="42" spans="1:39" hidden="1">
      <c r="A42" t="s">
        <v>900</v>
      </c>
      <c r="B42" t="s">
        <v>869</v>
      </c>
      <c r="C42" t="s">
        <v>825</v>
      </c>
      <c r="D42" t="s">
        <v>901</v>
      </c>
      <c r="E42" t="s">
        <v>902</v>
      </c>
      <c r="F42" t="s">
        <v>1177</v>
      </c>
      <c r="G42" t="s">
        <v>903</v>
      </c>
      <c r="H42" t="s">
        <v>870</v>
      </c>
      <c r="I42" t="s">
        <v>828</v>
      </c>
      <c r="J42" t="s">
        <v>904</v>
      </c>
      <c r="K42" t="s">
        <v>905</v>
      </c>
      <c r="L42" t="s">
        <v>1178</v>
      </c>
      <c r="M42" t="s">
        <v>1180</v>
      </c>
      <c r="N42">
        <v>8701</v>
      </c>
      <c r="O42">
        <v>39</v>
      </c>
      <c r="P42" t="s">
        <v>1615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f t="shared" si="0"/>
        <v>0</v>
      </c>
      <c r="AJ42">
        <f t="shared" si="1"/>
        <v>0</v>
      </c>
      <c r="AK42">
        <f t="shared" si="2"/>
        <v>0</v>
      </c>
      <c r="AL42" s="59" t="s">
        <v>152</v>
      </c>
      <c r="AM42"/>
    </row>
    <row r="43" spans="1:39" hidden="1">
      <c r="A43" t="s">
        <v>900</v>
      </c>
      <c r="B43" t="s">
        <v>869</v>
      </c>
      <c r="C43" t="s">
        <v>825</v>
      </c>
      <c r="D43" t="s">
        <v>901</v>
      </c>
      <c r="E43" t="s">
        <v>908</v>
      </c>
      <c r="F43" t="s">
        <v>1174</v>
      </c>
      <c r="G43" t="s">
        <v>903</v>
      </c>
      <c r="H43" t="s">
        <v>870</v>
      </c>
      <c r="I43" t="s">
        <v>828</v>
      </c>
      <c r="J43" t="s">
        <v>904</v>
      </c>
      <c r="K43" t="s">
        <v>909</v>
      </c>
      <c r="L43" t="s">
        <v>1175</v>
      </c>
      <c r="M43" t="s">
        <v>909</v>
      </c>
      <c r="N43">
        <v>8702</v>
      </c>
      <c r="O43">
        <v>40</v>
      </c>
      <c r="P43" t="s">
        <v>1616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f t="shared" si="0"/>
        <v>0</v>
      </c>
      <c r="AJ43">
        <f t="shared" si="1"/>
        <v>0</v>
      </c>
      <c r="AK43">
        <f t="shared" si="2"/>
        <v>0</v>
      </c>
      <c r="AL43" s="59" t="s">
        <v>152</v>
      </c>
      <c r="AM43"/>
    </row>
    <row r="44" spans="1:39" hidden="1">
      <c r="A44" t="s">
        <v>900</v>
      </c>
      <c r="B44" t="s">
        <v>869</v>
      </c>
      <c r="C44" t="s">
        <v>825</v>
      </c>
      <c r="D44" t="s">
        <v>901</v>
      </c>
      <c r="E44" t="s">
        <v>1183</v>
      </c>
      <c r="F44" t="s">
        <v>1177</v>
      </c>
      <c r="G44" t="s">
        <v>903</v>
      </c>
      <c r="H44" t="s">
        <v>870</v>
      </c>
      <c r="I44" t="s">
        <v>828</v>
      </c>
      <c r="J44" t="s">
        <v>904</v>
      </c>
      <c r="K44" t="s">
        <v>1184</v>
      </c>
      <c r="L44" t="s">
        <v>1178</v>
      </c>
      <c r="M44" t="s">
        <v>1184</v>
      </c>
      <c r="N44">
        <v>8703</v>
      </c>
      <c r="O44">
        <v>41</v>
      </c>
      <c r="P44" t="s">
        <v>1617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f t="shared" si="0"/>
        <v>0</v>
      </c>
      <c r="AJ44">
        <f t="shared" si="1"/>
        <v>0</v>
      </c>
      <c r="AK44">
        <f t="shared" si="2"/>
        <v>0</v>
      </c>
      <c r="AL44" s="59" t="s">
        <v>152</v>
      </c>
      <c r="AM44"/>
    </row>
    <row r="45" spans="1:39" hidden="1">
      <c r="A45" t="s">
        <v>917</v>
      </c>
      <c r="B45" t="s">
        <v>797</v>
      </c>
      <c r="C45" t="s">
        <v>918</v>
      </c>
      <c r="D45" t="s">
        <v>919</v>
      </c>
      <c r="E45" t="s">
        <v>934</v>
      </c>
      <c r="F45" t="s">
        <v>1194</v>
      </c>
      <c r="G45" t="s">
        <v>921</v>
      </c>
      <c r="H45" t="s">
        <v>455</v>
      </c>
      <c r="I45" t="s">
        <v>922</v>
      </c>
      <c r="J45" t="s">
        <v>923</v>
      </c>
      <c r="K45" t="s">
        <v>936</v>
      </c>
      <c r="L45" t="s">
        <v>1195</v>
      </c>
      <c r="M45" t="s">
        <v>936</v>
      </c>
      <c r="N45">
        <v>8797</v>
      </c>
      <c r="O45">
        <v>131</v>
      </c>
      <c r="P45" t="s">
        <v>1618</v>
      </c>
      <c r="Q45">
        <v>0</v>
      </c>
      <c r="R45">
        <v>0</v>
      </c>
      <c r="S45">
        <v>0</v>
      </c>
      <c r="T45">
        <v>50000000</v>
      </c>
      <c r="U45">
        <v>0</v>
      </c>
      <c r="V45">
        <v>50000000</v>
      </c>
      <c r="W45">
        <v>0</v>
      </c>
      <c r="X45">
        <v>50000000</v>
      </c>
      <c r="Y45">
        <v>0</v>
      </c>
      <c r="Z45">
        <v>0</v>
      </c>
      <c r="AA45">
        <v>0</v>
      </c>
      <c r="AB45">
        <v>50000000</v>
      </c>
      <c r="AC45">
        <v>0</v>
      </c>
      <c r="AD45">
        <v>0</v>
      </c>
      <c r="AE45">
        <v>50000000</v>
      </c>
      <c r="AF45">
        <v>0</v>
      </c>
      <c r="AG45">
        <v>0</v>
      </c>
      <c r="AH45">
        <v>0</v>
      </c>
      <c r="AI45">
        <f t="shared" si="0"/>
        <v>50000000</v>
      </c>
      <c r="AJ45">
        <f t="shared" si="1"/>
        <v>0</v>
      </c>
      <c r="AK45">
        <f t="shared" si="2"/>
        <v>0</v>
      </c>
      <c r="AL45" s="59" t="s">
        <v>152</v>
      </c>
      <c r="AM45"/>
    </row>
    <row r="46" spans="1:39" hidden="1">
      <c r="A46" t="s">
        <v>917</v>
      </c>
      <c r="B46" t="s">
        <v>797</v>
      </c>
      <c r="C46" t="s">
        <v>918</v>
      </c>
      <c r="D46" t="s">
        <v>919</v>
      </c>
      <c r="E46" t="s">
        <v>938</v>
      </c>
      <c r="F46" t="s">
        <v>1186</v>
      </c>
      <c r="G46" t="s">
        <v>921</v>
      </c>
      <c r="H46" t="s">
        <v>455</v>
      </c>
      <c r="I46" t="s">
        <v>922</v>
      </c>
      <c r="J46" t="s">
        <v>923</v>
      </c>
      <c r="K46" t="s">
        <v>939</v>
      </c>
      <c r="L46" t="s">
        <v>1187</v>
      </c>
      <c r="M46" t="s">
        <v>939</v>
      </c>
      <c r="N46">
        <v>8798</v>
      </c>
      <c r="O46">
        <v>132</v>
      </c>
      <c r="P46" t="s">
        <v>1557</v>
      </c>
      <c r="Q46">
        <v>0</v>
      </c>
      <c r="R46">
        <v>0</v>
      </c>
      <c r="S46">
        <v>0</v>
      </c>
      <c r="T46">
        <v>187000000</v>
      </c>
      <c r="U46">
        <v>0</v>
      </c>
      <c r="V46">
        <v>187000000</v>
      </c>
      <c r="W46">
        <v>0</v>
      </c>
      <c r="X46">
        <v>0</v>
      </c>
      <c r="Y46">
        <v>187000000</v>
      </c>
      <c r="Z46">
        <v>0</v>
      </c>
      <c r="AA46">
        <v>0</v>
      </c>
      <c r="AB46">
        <v>187000000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f t="shared" si="0"/>
        <v>0</v>
      </c>
      <c r="AJ46">
        <f t="shared" si="1"/>
        <v>0</v>
      </c>
      <c r="AK46">
        <f t="shared" si="2"/>
        <v>0</v>
      </c>
      <c r="AL46" s="59" t="s">
        <v>152</v>
      </c>
      <c r="AM46"/>
    </row>
    <row r="47" spans="1:39" hidden="1">
      <c r="A47" t="s">
        <v>917</v>
      </c>
      <c r="B47" t="s">
        <v>797</v>
      </c>
      <c r="C47" t="s">
        <v>918</v>
      </c>
      <c r="D47" t="s">
        <v>919</v>
      </c>
      <c r="E47" t="s">
        <v>920</v>
      </c>
      <c r="F47" t="s">
        <v>1186</v>
      </c>
      <c r="G47" t="s">
        <v>921</v>
      </c>
      <c r="H47" t="s">
        <v>455</v>
      </c>
      <c r="I47" t="s">
        <v>922</v>
      </c>
      <c r="J47" t="s">
        <v>923</v>
      </c>
      <c r="K47" t="s">
        <v>924</v>
      </c>
      <c r="L47" t="s">
        <v>1187</v>
      </c>
      <c r="M47" t="s">
        <v>924</v>
      </c>
      <c r="N47">
        <v>8704</v>
      </c>
      <c r="O47">
        <v>42</v>
      </c>
      <c r="P47" t="s">
        <v>1619</v>
      </c>
      <c r="Q47">
        <v>152797449</v>
      </c>
      <c r="R47">
        <v>0</v>
      </c>
      <c r="S47">
        <v>0</v>
      </c>
      <c r="T47">
        <v>476202551</v>
      </c>
      <c r="U47">
        <v>49795</v>
      </c>
      <c r="V47">
        <v>628950205</v>
      </c>
      <c r="W47">
        <v>0</v>
      </c>
      <c r="X47">
        <v>32997394</v>
      </c>
      <c r="Y47">
        <v>595952811</v>
      </c>
      <c r="Z47">
        <v>18132744</v>
      </c>
      <c r="AA47">
        <v>18132744</v>
      </c>
      <c r="AB47">
        <v>628950205</v>
      </c>
      <c r="AC47">
        <v>0</v>
      </c>
      <c r="AD47">
        <v>0</v>
      </c>
      <c r="AE47">
        <v>9810843</v>
      </c>
      <c r="AF47">
        <v>18132744</v>
      </c>
      <c r="AG47">
        <v>0</v>
      </c>
      <c r="AH47">
        <v>0</v>
      </c>
      <c r="AI47">
        <f t="shared" si="0"/>
        <v>14864650</v>
      </c>
      <c r="AJ47">
        <f t="shared" si="1"/>
        <v>18132744</v>
      </c>
      <c r="AK47">
        <f t="shared" si="2"/>
        <v>0</v>
      </c>
      <c r="AL47" s="59" t="s">
        <v>152</v>
      </c>
      <c r="AM47"/>
    </row>
    <row r="48" spans="1:39" hidden="1">
      <c r="A48" t="s">
        <v>917</v>
      </c>
      <c r="B48" t="s">
        <v>797</v>
      </c>
      <c r="C48" t="s">
        <v>918</v>
      </c>
      <c r="D48" t="s">
        <v>919</v>
      </c>
      <c r="E48" t="s">
        <v>926</v>
      </c>
      <c r="F48" t="s">
        <v>1186</v>
      </c>
      <c r="G48" t="s">
        <v>921</v>
      </c>
      <c r="H48" t="s">
        <v>455</v>
      </c>
      <c r="I48" t="s">
        <v>922</v>
      </c>
      <c r="J48" t="s">
        <v>923</v>
      </c>
      <c r="K48" t="s">
        <v>927</v>
      </c>
      <c r="L48" t="s">
        <v>1187</v>
      </c>
      <c r="M48" t="s">
        <v>928</v>
      </c>
      <c r="N48">
        <v>8705</v>
      </c>
      <c r="O48">
        <v>43</v>
      </c>
      <c r="P48" t="s">
        <v>1620</v>
      </c>
      <c r="Q48">
        <v>8135000000</v>
      </c>
      <c r="R48">
        <v>0</v>
      </c>
      <c r="S48">
        <v>0</v>
      </c>
      <c r="T48">
        <v>0</v>
      </c>
      <c r="U48">
        <v>2688355209</v>
      </c>
      <c r="V48">
        <v>5446644791</v>
      </c>
      <c r="W48">
        <v>87755295</v>
      </c>
      <c r="X48">
        <v>3653175226</v>
      </c>
      <c r="Y48">
        <v>1793469565</v>
      </c>
      <c r="Z48">
        <v>219388237</v>
      </c>
      <c r="AA48">
        <v>131632942</v>
      </c>
      <c r="AB48">
        <v>5358889496</v>
      </c>
      <c r="AC48">
        <v>87755295</v>
      </c>
      <c r="AD48">
        <v>0</v>
      </c>
      <c r="AE48">
        <v>3433786989</v>
      </c>
      <c r="AF48">
        <v>0</v>
      </c>
      <c r="AG48">
        <v>0</v>
      </c>
      <c r="AH48">
        <v>0</v>
      </c>
      <c r="AI48">
        <f t="shared" si="0"/>
        <v>3433786989</v>
      </c>
      <c r="AJ48">
        <f t="shared" si="1"/>
        <v>131632942</v>
      </c>
      <c r="AK48">
        <f t="shared" si="2"/>
        <v>0</v>
      </c>
      <c r="AL48" s="59" t="s">
        <v>152</v>
      </c>
      <c r="AM48"/>
    </row>
    <row r="49" spans="1:39" hidden="1">
      <c r="A49" t="s">
        <v>917</v>
      </c>
      <c r="B49" t="s">
        <v>797</v>
      </c>
      <c r="C49" t="s">
        <v>918</v>
      </c>
      <c r="D49" t="s">
        <v>919</v>
      </c>
      <c r="E49" t="s">
        <v>930</v>
      </c>
      <c r="F49" t="s">
        <v>1190</v>
      </c>
      <c r="G49" t="s">
        <v>921</v>
      </c>
      <c r="H49" t="s">
        <v>455</v>
      </c>
      <c r="I49" t="s">
        <v>922</v>
      </c>
      <c r="J49" t="s">
        <v>923</v>
      </c>
      <c r="K49" t="s">
        <v>931</v>
      </c>
      <c r="L49" t="s">
        <v>1191</v>
      </c>
      <c r="M49" t="s">
        <v>931</v>
      </c>
      <c r="N49">
        <v>8706</v>
      </c>
      <c r="O49">
        <v>44</v>
      </c>
      <c r="P49" t="s">
        <v>1621</v>
      </c>
      <c r="Q49">
        <v>246000000</v>
      </c>
      <c r="R49">
        <v>0</v>
      </c>
      <c r="S49">
        <v>0</v>
      </c>
      <c r="T49">
        <v>12049795</v>
      </c>
      <c r="U49">
        <v>0</v>
      </c>
      <c r="V49">
        <v>258049795</v>
      </c>
      <c r="W49">
        <v>0</v>
      </c>
      <c r="X49">
        <v>258049795</v>
      </c>
      <c r="Y49">
        <v>0</v>
      </c>
      <c r="Z49">
        <v>258049795</v>
      </c>
      <c r="AA49">
        <v>258049795</v>
      </c>
      <c r="AB49">
        <v>258049795</v>
      </c>
      <c r="AC49">
        <v>0</v>
      </c>
      <c r="AD49">
        <v>0</v>
      </c>
      <c r="AE49">
        <v>258049795</v>
      </c>
      <c r="AF49">
        <v>258049795</v>
      </c>
      <c r="AG49">
        <v>0</v>
      </c>
      <c r="AH49">
        <v>0</v>
      </c>
      <c r="AI49">
        <f t="shared" si="0"/>
        <v>0</v>
      </c>
      <c r="AJ49">
        <f t="shared" si="1"/>
        <v>258049795</v>
      </c>
      <c r="AK49">
        <f t="shared" si="2"/>
        <v>0</v>
      </c>
      <c r="AL49" s="59" t="s">
        <v>152</v>
      </c>
      <c r="AM49"/>
    </row>
    <row r="50" spans="1:39" hidden="1">
      <c r="A50" t="s">
        <v>917</v>
      </c>
      <c r="B50" t="s">
        <v>991</v>
      </c>
      <c r="C50" t="s">
        <v>918</v>
      </c>
      <c r="D50" t="s">
        <v>919</v>
      </c>
      <c r="E50" t="s">
        <v>926</v>
      </c>
      <c r="F50" t="s">
        <v>1186</v>
      </c>
      <c r="G50" t="s">
        <v>921</v>
      </c>
      <c r="H50" t="s">
        <v>992</v>
      </c>
      <c r="I50" t="s">
        <v>922</v>
      </c>
      <c r="J50" t="s">
        <v>923</v>
      </c>
      <c r="K50" t="s">
        <v>927</v>
      </c>
      <c r="L50" t="s">
        <v>1187</v>
      </c>
      <c r="M50" t="s">
        <v>928</v>
      </c>
      <c r="N50">
        <v>8707</v>
      </c>
      <c r="O50">
        <v>45</v>
      </c>
      <c r="P50" t="s">
        <v>1622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f t="shared" si="0"/>
        <v>0</v>
      </c>
      <c r="AJ50">
        <f t="shared" si="1"/>
        <v>0</v>
      </c>
      <c r="AK50">
        <f t="shared" si="2"/>
        <v>0</v>
      </c>
      <c r="AL50" s="59" t="s">
        <v>152</v>
      </c>
      <c r="AM50"/>
    </row>
    <row r="51" spans="1:39" hidden="1">
      <c r="A51" t="s">
        <v>917</v>
      </c>
      <c r="B51" t="s">
        <v>933</v>
      </c>
      <c r="C51" t="s">
        <v>918</v>
      </c>
      <c r="D51" t="s">
        <v>919</v>
      </c>
      <c r="E51" t="s">
        <v>934</v>
      </c>
      <c r="F51" t="s">
        <v>1194</v>
      </c>
      <c r="G51" t="s">
        <v>921</v>
      </c>
      <c r="H51" t="s">
        <v>935</v>
      </c>
      <c r="I51" t="s">
        <v>922</v>
      </c>
      <c r="J51" t="s">
        <v>923</v>
      </c>
      <c r="K51" t="s">
        <v>936</v>
      </c>
      <c r="L51" t="s">
        <v>1195</v>
      </c>
      <c r="M51" t="s">
        <v>936</v>
      </c>
      <c r="N51">
        <v>8708</v>
      </c>
      <c r="O51">
        <v>46</v>
      </c>
      <c r="P51" t="s">
        <v>1196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f t="shared" si="0"/>
        <v>0</v>
      </c>
      <c r="AJ51">
        <f t="shared" si="1"/>
        <v>0</v>
      </c>
      <c r="AK51">
        <f t="shared" si="2"/>
        <v>0</v>
      </c>
      <c r="AL51" s="59" t="s">
        <v>152</v>
      </c>
      <c r="AM51" t="s">
        <v>1569</v>
      </c>
    </row>
    <row r="52" spans="1:39" hidden="1">
      <c r="A52" t="s">
        <v>917</v>
      </c>
      <c r="B52" t="s">
        <v>933</v>
      </c>
      <c r="C52" t="s">
        <v>918</v>
      </c>
      <c r="D52" t="s">
        <v>919</v>
      </c>
      <c r="E52" t="s">
        <v>938</v>
      </c>
      <c r="F52" t="s">
        <v>1186</v>
      </c>
      <c r="G52" t="s">
        <v>921</v>
      </c>
      <c r="H52" t="s">
        <v>935</v>
      </c>
      <c r="I52" t="s">
        <v>922</v>
      </c>
      <c r="J52" t="s">
        <v>923</v>
      </c>
      <c r="K52" t="s">
        <v>939</v>
      </c>
      <c r="L52" t="s">
        <v>1187</v>
      </c>
      <c r="M52" t="s">
        <v>939</v>
      </c>
      <c r="N52">
        <v>8709</v>
      </c>
      <c r="O52">
        <v>47</v>
      </c>
      <c r="P52" t="s">
        <v>1197</v>
      </c>
      <c r="Q52">
        <v>0</v>
      </c>
      <c r="R52">
        <v>61554637</v>
      </c>
      <c r="S52">
        <v>0</v>
      </c>
      <c r="T52">
        <v>0</v>
      </c>
      <c r="U52">
        <v>0</v>
      </c>
      <c r="V52">
        <v>61554637</v>
      </c>
      <c r="W52">
        <v>0</v>
      </c>
      <c r="X52">
        <v>0</v>
      </c>
      <c r="Y52">
        <v>61554637</v>
      </c>
      <c r="Z52">
        <v>0</v>
      </c>
      <c r="AA52">
        <v>0</v>
      </c>
      <c r="AB52">
        <v>61554637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f t="shared" si="0"/>
        <v>0</v>
      </c>
      <c r="AJ52">
        <f t="shared" si="1"/>
        <v>0</v>
      </c>
      <c r="AK52">
        <f t="shared" si="2"/>
        <v>0</v>
      </c>
      <c r="AL52" s="59" t="s">
        <v>152</v>
      </c>
      <c r="AM52" t="s">
        <v>1569</v>
      </c>
    </row>
    <row r="53" spans="1:39" hidden="1">
      <c r="A53" t="s">
        <v>917</v>
      </c>
      <c r="B53" t="s">
        <v>933</v>
      </c>
      <c r="C53" t="s">
        <v>918</v>
      </c>
      <c r="D53" t="s">
        <v>919</v>
      </c>
      <c r="E53" t="s">
        <v>920</v>
      </c>
      <c r="F53" t="s">
        <v>1186</v>
      </c>
      <c r="G53" t="s">
        <v>921</v>
      </c>
      <c r="H53" t="s">
        <v>935</v>
      </c>
      <c r="I53" t="s">
        <v>922</v>
      </c>
      <c r="J53" t="s">
        <v>923</v>
      </c>
      <c r="K53" t="s">
        <v>924</v>
      </c>
      <c r="L53" t="s">
        <v>1187</v>
      </c>
      <c r="M53" t="s">
        <v>924</v>
      </c>
      <c r="N53">
        <v>8710</v>
      </c>
      <c r="O53">
        <v>48</v>
      </c>
      <c r="P53" t="s">
        <v>1198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f t="shared" si="0"/>
        <v>0</v>
      </c>
      <c r="AJ53">
        <f t="shared" si="1"/>
        <v>0</v>
      </c>
      <c r="AK53">
        <f t="shared" si="2"/>
        <v>0</v>
      </c>
      <c r="AL53" s="59" t="s">
        <v>152</v>
      </c>
      <c r="AM53" t="s">
        <v>1569</v>
      </c>
    </row>
    <row r="54" spans="1:39" hidden="1">
      <c r="A54" t="s">
        <v>917</v>
      </c>
      <c r="B54" t="s">
        <v>933</v>
      </c>
      <c r="C54" t="s">
        <v>918</v>
      </c>
      <c r="D54" t="s">
        <v>919</v>
      </c>
      <c r="E54" t="s">
        <v>942</v>
      </c>
      <c r="F54" t="s">
        <v>1199</v>
      </c>
      <c r="G54" t="s">
        <v>921</v>
      </c>
      <c r="H54" t="s">
        <v>935</v>
      </c>
      <c r="I54" t="s">
        <v>922</v>
      </c>
      <c r="J54" t="s">
        <v>923</v>
      </c>
      <c r="K54" t="s">
        <v>943</v>
      </c>
      <c r="L54" t="s">
        <v>1200</v>
      </c>
      <c r="M54" t="s">
        <v>943</v>
      </c>
      <c r="N54">
        <v>8711</v>
      </c>
      <c r="O54">
        <v>49</v>
      </c>
      <c r="P54" t="s">
        <v>1201</v>
      </c>
      <c r="Q54">
        <v>0</v>
      </c>
      <c r="R54">
        <v>160000000</v>
      </c>
      <c r="S54">
        <v>0</v>
      </c>
      <c r="T54">
        <v>0</v>
      </c>
      <c r="U54">
        <v>0</v>
      </c>
      <c r="V54">
        <v>160000000</v>
      </c>
      <c r="W54">
        <v>0</v>
      </c>
      <c r="X54">
        <v>0</v>
      </c>
      <c r="Y54">
        <v>160000000</v>
      </c>
      <c r="Z54">
        <v>0</v>
      </c>
      <c r="AA54">
        <v>0</v>
      </c>
      <c r="AB54">
        <v>160000000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f t="shared" si="0"/>
        <v>0</v>
      </c>
      <c r="AJ54">
        <f t="shared" si="1"/>
        <v>0</v>
      </c>
      <c r="AK54">
        <f t="shared" si="2"/>
        <v>0</v>
      </c>
      <c r="AL54" s="59" t="s">
        <v>152</v>
      </c>
      <c r="AM54" t="s">
        <v>1569</v>
      </c>
    </row>
    <row r="55" spans="1:39" hidden="1">
      <c r="A55" t="s">
        <v>917</v>
      </c>
      <c r="B55" t="s">
        <v>933</v>
      </c>
      <c r="C55" t="s">
        <v>918</v>
      </c>
      <c r="D55" t="s">
        <v>919</v>
      </c>
      <c r="E55" t="s">
        <v>926</v>
      </c>
      <c r="F55" t="s">
        <v>1186</v>
      </c>
      <c r="G55" t="s">
        <v>921</v>
      </c>
      <c r="H55" t="s">
        <v>935</v>
      </c>
      <c r="I55" t="s">
        <v>922</v>
      </c>
      <c r="J55" t="s">
        <v>923</v>
      </c>
      <c r="K55" t="s">
        <v>927</v>
      </c>
      <c r="L55" t="s">
        <v>1187</v>
      </c>
      <c r="M55" t="s">
        <v>928</v>
      </c>
      <c r="N55">
        <v>8712</v>
      </c>
      <c r="O55">
        <v>50</v>
      </c>
      <c r="P55" t="s">
        <v>1202</v>
      </c>
      <c r="Q55">
        <v>0</v>
      </c>
      <c r="R55">
        <v>640000000</v>
      </c>
      <c r="S55">
        <v>0</v>
      </c>
      <c r="T55">
        <v>0</v>
      </c>
      <c r="U55">
        <v>0</v>
      </c>
      <c r="V55">
        <v>640000000</v>
      </c>
      <c r="W55">
        <v>0</v>
      </c>
      <c r="X55">
        <v>0</v>
      </c>
      <c r="Y55">
        <v>640000000</v>
      </c>
      <c r="Z55">
        <v>0</v>
      </c>
      <c r="AA55">
        <v>0</v>
      </c>
      <c r="AB55">
        <v>640000000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f t="shared" si="0"/>
        <v>0</v>
      </c>
      <c r="AJ55">
        <f t="shared" si="1"/>
        <v>0</v>
      </c>
      <c r="AK55">
        <f t="shared" si="2"/>
        <v>0</v>
      </c>
      <c r="AL55" s="59" t="s">
        <v>152</v>
      </c>
      <c r="AM55" t="s">
        <v>1569</v>
      </c>
    </row>
    <row r="56" spans="1:39" hidden="1">
      <c r="A56" t="s">
        <v>917</v>
      </c>
      <c r="B56" t="s">
        <v>933</v>
      </c>
      <c r="C56" t="s">
        <v>918</v>
      </c>
      <c r="D56" t="s">
        <v>919</v>
      </c>
      <c r="E56" t="s">
        <v>930</v>
      </c>
      <c r="F56" t="s">
        <v>1203</v>
      </c>
      <c r="G56" t="s">
        <v>921</v>
      </c>
      <c r="H56" t="s">
        <v>935</v>
      </c>
      <c r="I56" t="s">
        <v>922</v>
      </c>
      <c r="J56" t="s">
        <v>923</v>
      </c>
      <c r="K56" t="s">
        <v>931</v>
      </c>
      <c r="L56" t="s">
        <v>1204</v>
      </c>
      <c r="M56" t="s">
        <v>1205</v>
      </c>
      <c r="N56">
        <v>8713</v>
      </c>
      <c r="O56">
        <v>51</v>
      </c>
      <c r="P56" t="s">
        <v>1206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f t="shared" si="0"/>
        <v>0</v>
      </c>
      <c r="AJ56">
        <f t="shared" si="1"/>
        <v>0</v>
      </c>
      <c r="AK56">
        <f t="shared" si="2"/>
        <v>0</v>
      </c>
      <c r="AL56" s="59" t="s">
        <v>152</v>
      </c>
      <c r="AM56" t="s">
        <v>1569</v>
      </c>
    </row>
    <row r="57" spans="1:39" hidden="1">
      <c r="A57" t="s">
        <v>917</v>
      </c>
      <c r="B57" t="s">
        <v>869</v>
      </c>
      <c r="C57" t="s">
        <v>918</v>
      </c>
      <c r="D57" t="s">
        <v>919</v>
      </c>
      <c r="E57" t="s">
        <v>938</v>
      </c>
      <c r="F57" t="s">
        <v>1186</v>
      </c>
      <c r="G57" t="s">
        <v>921</v>
      </c>
      <c r="H57" t="s">
        <v>870</v>
      </c>
      <c r="I57" t="s">
        <v>922</v>
      </c>
      <c r="J57" t="s">
        <v>923</v>
      </c>
      <c r="K57" t="s">
        <v>939</v>
      </c>
      <c r="L57" t="s">
        <v>1187</v>
      </c>
      <c r="M57" t="s">
        <v>939</v>
      </c>
      <c r="N57">
        <v>8714</v>
      </c>
      <c r="O57">
        <v>52</v>
      </c>
      <c r="P57" t="s">
        <v>1623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f t="shared" si="0"/>
        <v>0</v>
      </c>
      <c r="AJ57">
        <f t="shared" si="1"/>
        <v>0</v>
      </c>
      <c r="AK57">
        <f t="shared" si="2"/>
        <v>0</v>
      </c>
      <c r="AL57" s="59" t="s">
        <v>152</v>
      </c>
      <c r="AM57"/>
    </row>
    <row r="58" spans="1:39" hidden="1">
      <c r="A58" t="s">
        <v>917</v>
      </c>
      <c r="B58" t="s">
        <v>1211</v>
      </c>
      <c r="C58" t="s">
        <v>918</v>
      </c>
      <c r="D58" t="s">
        <v>919</v>
      </c>
      <c r="E58" t="s">
        <v>938</v>
      </c>
      <c r="F58" t="s">
        <v>1186</v>
      </c>
      <c r="G58" t="s">
        <v>921</v>
      </c>
      <c r="H58" t="s">
        <v>1212</v>
      </c>
      <c r="I58" t="s">
        <v>922</v>
      </c>
      <c r="J58" t="s">
        <v>923</v>
      </c>
      <c r="K58" t="s">
        <v>939</v>
      </c>
      <c r="L58" t="s">
        <v>1187</v>
      </c>
      <c r="M58" t="s">
        <v>939</v>
      </c>
      <c r="N58">
        <v>8789</v>
      </c>
      <c r="O58">
        <v>126</v>
      </c>
      <c r="P58" t="s">
        <v>1213</v>
      </c>
      <c r="Q58">
        <v>0</v>
      </c>
      <c r="R58">
        <v>13000000</v>
      </c>
      <c r="S58">
        <v>0</v>
      </c>
      <c r="T58">
        <v>0</v>
      </c>
      <c r="U58">
        <v>0</v>
      </c>
      <c r="V58">
        <v>13000000</v>
      </c>
      <c r="W58">
        <v>0</v>
      </c>
      <c r="X58">
        <v>0</v>
      </c>
      <c r="Y58">
        <v>13000000</v>
      </c>
      <c r="Z58">
        <v>0</v>
      </c>
      <c r="AA58">
        <v>0</v>
      </c>
      <c r="AB58">
        <v>13000000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f t="shared" si="0"/>
        <v>0</v>
      </c>
      <c r="AJ58">
        <f t="shared" si="1"/>
        <v>0</v>
      </c>
      <c r="AK58">
        <f t="shared" si="2"/>
        <v>0</v>
      </c>
      <c r="AL58" s="59" t="s">
        <v>152</v>
      </c>
      <c r="AM58" s="117" t="s">
        <v>1570</v>
      </c>
    </row>
    <row r="59" spans="1:39" hidden="1">
      <c r="A59" t="s">
        <v>917</v>
      </c>
      <c r="B59" t="s">
        <v>1211</v>
      </c>
      <c r="C59" t="s">
        <v>918</v>
      </c>
      <c r="D59" t="s">
        <v>919</v>
      </c>
      <c r="E59" t="s">
        <v>930</v>
      </c>
      <c r="F59" t="s">
        <v>1203</v>
      </c>
      <c r="G59" t="s">
        <v>921</v>
      </c>
      <c r="H59" t="s">
        <v>1212</v>
      </c>
      <c r="I59" t="s">
        <v>922</v>
      </c>
      <c r="J59" t="s">
        <v>923</v>
      </c>
      <c r="K59" t="s">
        <v>931</v>
      </c>
      <c r="L59" t="s">
        <v>1204</v>
      </c>
      <c r="M59" t="s">
        <v>1205</v>
      </c>
      <c r="N59">
        <v>8790</v>
      </c>
      <c r="O59">
        <v>127</v>
      </c>
      <c r="P59" t="s">
        <v>1624</v>
      </c>
      <c r="Q59">
        <v>0</v>
      </c>
      <c r="R59">
        <v>49225484</v>
      </c>
      <c r="S59">
        <v>0</v>
      </c>
      <c r="T59">
        <v>0</v>
      </c>
      <c r="U59">
        <v>0</v>
      </c>
      <c r="V59">
        <v>49225484</v>
      </c>
      <c r="W59">
        <v>0</v>
      </c>
      <c r="X59">
        <v>0</v>
      </c>
      <c r="Y59">
        <v>49225484</v>
      </c>
      <c r="Z59">
        <v>0</v>
      </c>
      <c r="AA59">
        <v>0</v>
      </c>
      <c r="AB59">
        <v>49225484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f t="shared" si="0"/>
        <v>0</v>
      </c>
      <c r="AJ59">
        <f t="shared" si="1"/>
        <v>0</v>
      </c>
      <c r="AK59">
        <f t="shared" si="2"/>
        <v>0</v>
      </c>
      <c r="AL59" s="59" t="s">
        <v>152</v>
      </c>
      <c r="AM59" s="117" t="s">
        <v>1570</v>
      </c>
    </row>
    <row r="60" spans="1:39" hidden="1">
      <c r="A60" t="s">
        <v>950</v>
      </c>
      <c r="B60" t="s">
        <v>797</v>
      </c>
      <c r="C60" t="s">
        <v>951</v>
      </c>
      <c r="D60" t="s">
        <v>952</v>
      </c>
      <c r="E60" t="s">
        <v>953</v>
      </c>
      <c r="F60" t="s">
        <v>1220</v>
      </c>
      <c r="G60" t="s">
        <v>954</v>
      </c>
      <c r="H60" t="s">
        <v>455</v>
      </c>
      <c r="I60" t="s">
        <v>955</v>
      </c>
      <c r="J60" t="s">
        <v>956</v>
      </c>
      <c r="K60" t="s">
        <v>957</v>
      </c>
      <c r="L60" t="s">
        <v>1221</v>
      </c>
      <c r="M60" t="s">
        <v>957</v>
      </c>
      <c r="N60">
        <v>8715</v>
      </c>
      <c r="O60">
        <v>53</v>
      </c>
      <c r="P60" t="s">
        <v>1222</v>
      </c>
      <c r="Q60">
        <v>10400000000</v>
      </c>
      <c r="R60">
        <v>0</v>
      </c>
      <c r="S60">
        <v>0</v>
      </c>
      <c r="T60">
        <v>1784583179</v>
      </c>
      <c r="U60">
        <v>5000000</v>
      </c>
      <c r="V60">
        <v>12179583179</v>
      </c>
      <c r="W60">
        <v>119096472</v>
      </c>
      <c r="X60">
        <v>5297741179</v>
      </c>
      <c r="Y60">
        <v>6881842000</v>
      </c>
      <c r="Z60">
        <v>4797741179</v>
      </c>
      <c r="AA60">
        <v>4678644707</v>
      </c>
      <c r="AB60">
        <v>12060486707</v>
      </c>
      <c r="AC60">
        <v>119096472</v>
      </c>
      <c r="AD60">
        <v>0</v>
      </c>
      <c r="AE60">
        <v>2000000000</v>
      </c>
      <c r="AF60">
        <v>1500000000</v>
      </c>
      <c r="AG60">
        <v>0</v>
      </c>
      <c r="AH60">
        <v>0</v>
      </c>
      <c r="AI60">
        <f t="shared" si="0"/>
        <v>500000000</v>
      </c>
      <c r="AJ60">
        <f t="shared" si="1"/>
        <v>4678644707</v>
      </c>
      <c r="AK60">
        <f t="shared" si="2"/>
        <v>0</v>
      </c>
      <c r="AL60" s="59" t="s">
        <v>152</v>
      </c>
      <c r="AM60"/>
    </row>
    <row r="61" spans="1:39" hidden="1">
      <c r="A61" t="s">
        <v>950</v>
      </c>
      <c r="B61" t="s">
        <v>797</v>
      </c>
      <c r="C61" t="s">
        <v>951</v>
      </c>
      <c r="D61" t="s">
        <v>952</v>
      </c>
      <c r="E61" t="s">
        <v>959</v>
      </c>
      <c r="F61" t="s">
        <v>1220</v>
      </c>
      <c r="G61" t="s">
        <v>954</v>
      </c>
      <c r="H61" t="s">
        <v>455</v>
      </c>
      <c r="I61" t="s">
        <v>955</v>
      </c>
      <c r="J61" t="s">
        <v>956</v>
      </c>
      <c r="K61" t="s">
        <v>960</v>
      </c>
      <c r="L61" t="s">
        <v>1221</v>
      </c>
      <c r="M61" t="s">
        <v>960</v>
      </c>
      <c r="N61">
        <v>8716</v>
      </c>
      <c r="O61">
        <v>54</v>
      </c>
      <c r="P61" t="s">
        <v>1223</v>
      </c>
      <c r="Q61">
        <v>0</v>
      </c>
      <c r="R61">
        <v>0</v>
      </c>
      <c r="S61">
        <v>0</v>
      </c>
      <c r="T61">
        <v>5000000</v>
      </c>
      <c r="U61">
        <v>0</v>
      </c>
      <c r="V61">
        <v>5000000</v>
      </c>
      <c r="W61">
        <v>0</v>
      </c>
      <c r="X61">
        <v>0</v>
      </c>
      <c r="Y61">
        <v>5000000</v>
      </c>
      <c r="Z61">
        <v>0</v>
      </c>
      <c r="AA61">
        <v>0</v>
      </c>
      <c r="AB61">
        <v>5000000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f t="shared" si="0"/>
        <v>0</v>
      </c>
      <c r="AJ61">
        <f t="shared" si="1"/>
        <v>0</v>
      </c>
      <c r="AK61">
        <f t="shared" si="2"/>
        <v>0</v>
      </c>
      <c r="AL61" s="59" t="s">
        <v>152</v>
      </c>
      <c r="AM61"/>
    </row>
    <row r="62" spans="1:39" hidden="1">
      <c r="A62" t="s">
        <v>950</v>
      </c>
      <c r="B62" t="s">
        <v>797</v>
      </c>
      <c r="C62" t="s">
        <v>951</v>
      </c>
      <c r="D62" t="s">
        <v>962</v>
      </c>
      <c r="E62" t="s">
        <v>963</v>
      </c>
      <c r="F62" t="s">
        <v>1224</v>
      </c>
      <c r="G62" t="s">
        <v>954</v>
      </c>
      <c r="H62" t="s">
        <v>455</v>
      </c>
      <c r="I62" t="s">
        <v>955</v>
      </c>
      <c r="J62" t="s">
        <v>964</v>
      </c>
      <c r="K62" t="s">
        <v>965</v>
      </c>
      <c r="L62" t="s">
        <v>1225</v>
      </c>
      <c r="M62" t="s">
        <v>965</v>
      </c>
      <c r="N62">
        <v>8717</v>
      </c>
      <c r="O62">
        <v>55</v>
      </c>
      <c r="P62" t="s">
        <v>1226</v>
      </c>
      <c r="Q62">
        <v>300000000</v>
      </c>
      <c r="R62">
        <v>0</v>
      </c>
      <c r="S62">
        <v>0</v>
      </c>
      <c r="T62">
        <v>0</v>
      </c>
      <c r="U62">
        <v>0</v>
      </c>
      <c r="V62">
        <v>300000000</v>
      </c>
      <c r="W62">
        <v>110838321</v>
      </c>
      <c r="X62">
        <v>277095802</v>
      </c>
      <c r="Y62">
        <v>22904198</v>
      </c>
      <c r="Z62">
        <v>277095802</v>
      </c>
      <c r="AA62">
        <v>166257481</v>
      </c>
      <c r="AB62">
        <v>189161679</v>
      </c>
      <c r="AC62">
        <v>110838321</v>
      </c>
      <c r="AD62">
        <v>0</v>
      </c>
      <c r="AE62">
        <v>0</v>
      </c>
      <c r="AF62">
        <v>0</v>
      </c>
      <c r="AG62">
        <v>0</v>
      </c>
      <c r="AH62">
        <v>0</v>
      </c>
      <c r="AI62">
        <f t="shared" si="0"/>
        <v>0</v>
      </c>
      <c r="AJ62">
        <f t="shared" si="1"/>
        <v>166257481</v>
      </c>
      <c r="AK62">
        <f t="shared" si="2"/>
        <v>0</v>
      </c>
      <c r="AL62" s="59" t="s">
        <v>152</v>
      </c>
      <c r="AM62"/>
    </row>
    <row r="63" spans="1:39" hidden="1">
      <c r="A63" t="s">
        <v>950</v>
      </c>
      <c r="B63" t="s">
        <v>797</v>
      </c>
      <c r="C63" t="s">
        <v>967</v>
      </c>
      <c r="D63" t="s">
        <v>968</v>
      </c>
      <c r="E63" t="s">
        <v>969</v>
      </c>
      <c r="F63" t="s">
        <v>1227</v>
      </c>
      <c r="G63" t="s">
        <v>954</v>
      </c>
      <c r="H63" t="s">
        <v>455</v>
      </c>
      <c r="I63" t="s">
        <v>970</v>
      </c>
      <c r="J63" t="s">
        <v>971</v>
      </c>
      <c r="K63" t="s">
        <v>972</v>
      </c>
      <c r="L63" t="s">
        <v>1228</v>
      </c>
      <c r="M63" t="s">
        <v>972</v>
      </c>
      <c r="N63">
        <v>8718</v>
      </c>
      <c r="O63">
        <v>56</v>
      </c>
      <c r="P63" t="s">
        <v>1229</v>
      </c>
      <c r="Q63">
        <v>217000000</v>
      </c>
      <c r="R63">
        <v>0</v>
      </c>
      <c r="S63">
        <v>0</v>
      </c>
      <c r="T63">
        <v>0</v>
      </c>
      <c r="U63">
        <v>152000000</v>
      </c>
      <c r="V63">
        <v>65000000</v>
      </c>
      <c r="W63">
        <v>0</v>
      </c>
      <c r="X63">
        <v>0</v>
      </c>
      <c r="Y63">
        <v>65000000</v>
      </c>
      <c r="Z63">
        <v>0</v>
      </c>
      <c r="AA63">
        <v>0</v>
      </c>
      <c r="AB63">
        <v>65000000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f t="shared" si="0"/>
        <v>0</v>
      </c>
      <c r="AJ63">
        <f t="shared" si="1"/>
        <v>0</v>
      </c>
      <c r="AK63">
        <f t="shared" si="2"/>
        <v>0</v>
      </c>
      <c r="AL63" s="59" t="s">
        <v>152</v>
      </c>
      <c r="AM63"/>
    </row>
    <row r="64" spans="1:39" hidden="1">
      <c r="A64" t="s">
        <v>950</v>
      </c>
      <c r="B64" t="s">
        <v>797</v>
      </c>
      <c r="C64" t="s">
        <v>967</v>
      </c>
      <c r="D64" t="s">
        <v>968</v>
      </c>
      <c r="E64" t="s">
        <v>974</v>
      </c>
      <c r="F64" t="s">
        <v>1230</v>
      </c>
      <c r="G64" t="s">
        <v>954</v>
      </c>
      <c r="H64" t="s">
        <v>455</v>
      </c>
      <c r="I64" t="s">
        <v>970</v>
      </c>
      <c r="J64" t="s">
        <v>971</v>
      </c>
      <c r="K64" t="s">
        <v>975</v>
      </c>
      <c r="L64" t="s">
        <v>1231</v>
      </c>
      <c r="M64" t="s">
        <v>975</v>
      </c>
      <c r="N64">
        <v>8719</v>
      </c>
      <c r="O64">
        <v>57</v>
      </c>
      <c r="P64" t="s">
        <v>1232</v>
      </c>
      <c r="Q64">
        <v>46000000</v>
      </c>
      <c r="R64">
        <v>0</v>
      </c>
      <c r="S64">
        <v>0</v>
      </c>
      <c r="T64">
        <v>80788241</v>
      </c>
      <c r="U64">
        <v>0</v>
      </c>
      <c r="V64">
        <v>126788241</v>
      </c>
      <c r="W64">
        <v>16715296</v>
      </c>
      <c r="X64">
        <v>41788241</v>
      </c>
      <c r="Y64">
        <v>85000000</v>
      </c>
      <c r="Z64">
        <v>41788241</v>
      </c>
      <c r="AA64">
        <v>25072945</v>
      </c>
      <c r="AB64">
        <v>110072945</v>
      </c>
      <c r="AC64">
        <v>16715296</v>
      </c>
      <c r="AD64">
        <v>0</v>
      </c>
      <c r="AE64">
        <v>0</v>
      </c>
      <c r="AF64">
        <v>0</v>
      </c>
      <c r="AG64">
        <v>0</v>
      </c>
      <c r="AH64">
        <v>0</v>
      </c>
      <c r="AI64">
        <f t="shared" si="0"/>
        <v>0</v>
      </c>
      <c r="AJ64">
        <f t="shared" si="1"/>
        <v>25072945</v>
      </c>
      <c r="AK64">
        <f t="shared" si="2"/>
        <v>0</v>
      </c>
      <c r="AL64" s="59" t="s">
        <v>152</v>
      </c>
      <c r="AM64"/>
    </row>
    <row r="65" spans="1:39" hidden="1">
      <c r="A65" t="s">
        <v>950</v>
      </c>
      <c r="B65" t="s">
        <v>797</v>
      </c>
      <c r="C65" t="s">
        <v>967</v>
      </c>
      <c r="D65" t="s">
        <v>968</v>
      </c>
      <c r="E65" t="s">
        <v>977</v>
      </c>
      <c r="F65" t="s">
        <v>1230</v>
      </c>
      <c r="G65" t="s">
        <v>954</v>
      </c>
      <c r="H65" t="s">
        <v>455</v>
      </c>
      <c r="I65" t="s">
        <v>970</v>
      </c>
      <c r="J65" t="s">
        <v>971</v>
      </c>
      <c r="K65" t="s">
        <v>978</v>
      </c>
      <c r="L65" t="s">
        <v>1231</v>
      </c>
      <c r="M65" t="s">
        <v>978</v>
      </c>
      <c r="N65">
        <v>8720</v>
      </c>
      <c r="O65">
        <v>58</v>
      </c>
      <c r="P65" t="s">
        <v>1233</v>
      </c>
      <c r="Q65">
        <v>0</v>
      </c>
      <c r="R65">
        <v>0</v>
      </c>
      <c r="S65">
        <v>0</v>
      </c>
      <c r="T65">
        <v>51211759</v>
      </c>
      <c r="U65">
        <v>0</v>
      </c>
      <c r="V65">
        <v>51211759</v>
      </c>
      <c r="W65">
        <v>0</v>
      </c>
      <c r="X65">
        <v>0</v>
      </c>
      <c r="Y65">
        <v>51211759</v>
      </c>
      <c r="Z65">
        <v>0</v>
      </c>
      <c r="AA65">
        <v>0</v>
      </c>
      <c r="AB65">
        <v>51211759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f t="shared" si="0"/>
        <v>0</v>
      </c>
      <c r="AJ65">
        <f t="shared" si="1"/>
        <v>0</v>
      </c>
      <c r="AK65">
        <f t="shared" si="2"/>
        <v>0</v>
      </c>
      <c r="AL65" s="59" t="s">
        <v>152</v>
      </c>
      <c r="AM65"/>
    </row>
    <row r="66" spans="1:39" hidden="1">
      <c r="A66" t="s">
        <v>950</v>
      </c>
      <c r="B66" t="s">
        <v>797</v>
      </c>
      <c r="C66" t="s">
        <v>967</v>
      </c>
      <c r="D66" t="s">
        <v>968</v>
      </c>
      <c r="E66" t="s">
        <v>980</v>
      </c>
      <c r="F66" t="s">
        <v>1230</v>
      </c>
      <c r="G66" t="s">
        <v>954</v>
      </c>
      <c r="H66" t="s">
        <v>455</v>
      </c>
      <c r="I66" t="s">
        <v>970</v>
      </c>
      <c r="J66" t="s">
        <v>971</v>
      </c>
      <c r="K66" t="s">
        <v>981</v>
      </c>
      <c r="L66" t="s">
        <v>1231</v>
      </c>
      <c r="M66" t="s">
        <v>982</v>
      </c>
      <c r="N66">
        <v>8721</v>
      </c>
      <c r="O66">
        <v>59</v>
      </c>
      <c r="P66" t="s">
        <v>1234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f t="shared" si="0"/>
        <v>0</v>
      </c>
      <c r="AJ66">
        <f t="shared" si="1"/>
        <v>0</v>
      </c>
      <c r="AK66">
        <f t="shared" si="2"/>
        <v>0</v>
      </c>
      <c r="AL66" s="59" t="s">
        <v>152</v>
      </c>
      <c r="AM66" s="117"/>
    </row>
    <row r="67" spans="1:39" hidden="1">
      <c r="A67" t="s">
        <v>950</v>
      </c>
      <c r="B67" t="s">
        <v>797</v>
      </c>
      <c r="C67" t="s">
        <v>967</v>
      </c>
      <c r="D67" t="s">
        <v>968</v>
      </c>
      <c r="E67" t="s">
        <v>984</v>
      </c>
      <c r="F67" t="s">
        <v>1230</v>
      </c>
      <c r="G67" t="s">
        <v>954</v>
      </c>
      <c r="H67" t="s">
        <v>455</v>
      </c>
      <c r="I67" t="s">
        <v>970</v>
      </c>
      <c r="J67" t="s">
        <v>971</v>
      </c>
      <c r="K67" t="s">
        <v>985</v>
      </c>
      <c r="L67" t="s">
        <v>1231</v>
      </c>
      <c r="M67" t="s">
        <v>986</v>
      </c>
      <c r="N67">
        <v>8722</v>
      </c>
      <c r="O67">
        <v>60</v>
      </c>
      <c r="P67" t="s">
        <v>1235</v>
      </c>
      <c r="Q67">
        <v>0</v>
      </c>
      <c r="R67">
        <v>0</v>
      </c>
      <c r="S67">
        <v>0</v>
      </c>
      <c r="T67">
        <v>150000000</v>
      </c>
      <c r="U67">
        <v>0</v>
      </c>
      <c r="V67">
        <v>150000000</v>
      </c>
      <c r="W67">
        <v>0</v>
      </c>
      <c r="X67">
        <v>52422864</v>
      </c>
      <c r="Y67">
        <v>97577136</v>
      </c>
      <c r="Z67">
        <v>0</v>
      </c>
      <c r="AA67">
        <v>0</v>
      </c>
      <c r="AB67">
        <v>150000000</v>
      </c>
      <c r="AC67">
        <v>0</v>
      </c>
      <c r="AD67">
        <v>0</v>
      </c>
      <c r="AE67">
        <v>52422864</v>
      </c>
      <c r="AF67">
        <v>0</v>
      </c>
      <c r="AG67">
        <v>0</v>
      </c>
      <c r="AH67">
        <v>0</v>
      </c>
      <c r="AI67">
        <f t="shared" ref="AI67:AI130" si="3">X67-Z67</f>
        <v>52422864</v>
      </c>
      <c r="AJ67">
        <f t="shared" ref="AJ67:AJ130" si="4">Z67-W67</f>
        <v>0</v>
      </c>
      <c r="AK67">
        <f t="shared" ref="AK67:AK130" si="5">W67-AC67</f>
        <v>0</v>
      </c>
      <c r="AL67" s="59" t="s">
        <v>152</v>
      </c>
      <c r="AM67" s="117"/>
    </row>
    <row r="68" spans="1:39" hidden="1">
      <c r="A68" t="s">
        <v>950</v>
      </c>
      <c r="B68" t="s">
        <v>797</v>
      </c>
      <c r="C68" t="s">
        <v>967</v>
      </c>
      <c r="D68" t="s">
        <v>968</v>
      </c>
      <c r="E68" t="s">
        <v>988</v>
      </c>
      <c r="F68" t="s">
        <v>1227</v>
      </c>
      <c r="G68" t="s">
        <v>954</v>
      </c>
      <c r="H68" t="s">
        <v>455</v>
      </c>
      <c r="I68" t="s">
        <v>970</v>
      </c>
      <c r="J68" t="s">
        <v>971</v>
      </c>
      <c r="K68" t="s">
        <v>989</v>
      </c>
      <c r="L68" t="s">
        <v>1228</v>
      </c>
      <c r="M68" t="s">
        <v>989</v>
      </c>
      <c r="N68">
        <v>8723</v>
      </c>
      <c r="O68">
        <v>61</v>
      </c>
      <c r="P68" t="s">
        <v>1236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f t="shared" si="3"/>
        <v>0</v>
      </c>
      <c r="AJ68">
        <f t="shared" si="4"/>
        <v>0</v>
      </c>
      <c r="AK68">
        <f t="shared" si="5"/>
        <v>0</v>
      </c>
      <c r="AL68" s="59" t="s">
        <v>152</v>
      </c>
      <c r="AM68" s="117"/>
    </row>
    <row r="69" spans="1:39" hidden="1">
      <c r="A69" t="s">
        <v>950</v>
      </c>
      <c r="B69" t="s">
        <v>797</v>
      </c>
      <c r="C69" t="s">
        <v>1237</v>
      </c>
      <c r="D69" t="s">
        <v>952</v>
      </c>
      <c r="E69" t="s">
        <v>953</v>
      </c>
      <c r="F69" t="s">
        <v>1220</v>
      </c>
      <c r="G69" t="s">
        <v>954</v>
      </c>
      <c r="H69" t="s">
        <v>455</v>
      </c>
      <c r="I69" t="s">
        <v>955</v>
      </c>
      <c r="J69" t="s">
        <v>956</v>
      </c>
      <c r="K69" t="s">
        <v>957</v>
      </c>
      <c r="L69" t="s">
        <v>1221</v>
      </c>
      <c r="M69" t="s">
        <v>957</v>
      </c>
      <c r="N69">
        <v>8724</v>
      </c>
      <c r="O69">
        <v>62</v>
      </c>
      <c r="P69" t="s">
        <v>1625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f t="shared" si="3"/>
        <v>0</v>
      </c>
      <c r="AJ69">
        <f t="shared" si="4"/>
        <v>0</v>
      </c>
      <c r="AK69">
        <f t="shared" si="5"/>
        <v>0</v>
      </c>
      <c r="AL69" s="59" t="s">
        <v>152</v>
      </c>
      <c r="AM69" s="117"/>
    </row>
    <row r="70" spans="1:39" hidden="1">
      <c r="A70" t="s">
        <v>950</v>
      </c>
      <c r="B70" t="s">
        <v>991</v>
      </c>
      <c r="C70" t="s">
        <v>951</v>
      </c>
      <c r="D70" t="s">
        <v>962</v>
      </c>
      <c r="E70" t="s">
        <v>963</v>
      </c>
      <c r="F70" t="s">
        <v>1224</v>
      </c>
      <c r="G70" t="s">
        <v>954</v>
      </c>
      <c r="H70" t="s">
        <v>992</v>
      </c>
      <c r="I70" t="s">
        <v>955</v>
      </c>
      <c r="J70" t="s">
        <v>964</v>
      </c>
      <c r="K70" t="s">
        <v>965</v>
      </c>
      <c r="L70" t="s">
        <v>1225</v>
      </c>
      <c r="M70" t="s">
        <v>965</v>
      </c>
      <c r="N70">
        <v>8725</v>
      </c>
      <c r="O70">
        <v>63</v>
      </c>
      <c r="P70" t="s">
        <v>1626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f t="shared" si="3"/>
        <v>0</v>
      </c>
      <c r="AJ70">
        <f t="shared" si="4"/>
        <v>0</v>
      </c>
      <c r="AK70">
        <f t="shared" si="5"/>
        <v>0</v>
      </c>
      <c r="AL70" s="59" t="s">
        <v>152</v>
      </c>
      <c r="AM70" s="117"/>
    </row>
    <row r="71" spans="1:39" hidden="1">
      <c r="A71" t="s">
        <v>950</v>
      </c>
      <c r="B71" t="s">
        <v>869</v>
      </c>
      <c r="C71" t="s">
        <v>951</v>
      </c>
      <c r="D71" t="s">
        <v>952</v>
      </c>
      <c r="E71" t="s">
        <v>953</v>
      </c>
      <c r="F71" t="s">
        <v>1220</v>
      </c>
      <c r="G71" t="s">
        <v>954</v>
      </c>
      <c r="H71" t="s">
        <v>870</v>
      </c>
      <c r="I71" t="s">
        <v>955</v>
      </c>
      <c r="J71" t="s">
        <v>956</v>
      </c>
      <c r="K71" t="s">
        <v>957</v>
      </c>
      <c r="L71" t="s">
        <v>1221</v>
      </c>
      <c r="M71" t="s">
        <v>957</v>
      </c>
      <c r="N71">
        <v>8726</v>
      </c>
      <c r="O71">
        <v>64</v>
      </c>
      <c r="P71" t="s">
        <v>1627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f t="shared" si="3"/>
        <v>0</v>
      </c>
      <c r="AJ71">
        <f t="shared" si="4"/>
        <v>0</v>
      </c>
      <c r="AK71">
        <f t="shared" si="5"/>
        <v>0</v>
      </c>
      <c r="AL71" s="59" t="s">
        <v>152</v>
      </c>
      <c r="AM71"/>
    </row>
    <row r="72" spans="1:39" hidden="1">
      <c r="A72" t="s">
        <v>950</v>
      </c>
      <c r="B72" t="s">
        <v>869</v>
      </c>
      <c r="C72" t="s">
        <v>951</v>
      </c>
      <c r="D72" t="s">
        <v>952</v>
      </c>
      <c r="E72" t="s">
        <v>953</v>
      </c>
      <c r="F72" t="s">
        <v>1220</v>
      </c>
      <c r="G72" t="s">
        <v>954</v>
      </c>
      <c r="H72" t="s">
        <v>870</v>
      </c>
      <c r="I72" t="s">
        <v>955</v>
      </c>
      <c r="J72" t="s">
        <v>956</v>
      </c>
      <c r="K72" t="s">
        <v>957</v>
      </c>
      <c r="L72" t="s">
        <v>1221</v>
      </c>
      <c r="M72" t="s">
        <v>960</v>
      </c>
      <c r="N72">
        <v>8727</v>
      </c>
      <c r="O72">
        <v>65</v>
      </c>
      <c r="P72" t="s">
        <v>1628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f t="shared" si="3"/>
        <v>0</v>
      </c>
      <c r="AJ72">
        <f t="shared" si="4"/>
        <v>0</v>
      </c>
      <c r="AK72">
        <f t="shared" si="5"/>
        <v>0</v>
      </c>
      <c r="AL72" s="59" t="s">
        <v>152</v>
      </c>
      <c r="AM72"/>
    </row>
    <row r="73" spans="1:39" hidden="1">
      <c r="A73" t="s">
        <v>950</v>
      </c>
      <c r="B73" t="s">
        <v>869</v>
      </c>
      <c r="C73" t="s">
        <v>951</v>
      </c>
      <c r="D73" t="s">
        <v>952</v>
      </c>
      <c r="E73" t="s">
        <v>953</v>
      </c>
      <c r="F73" t="s">
        <v>1220</v>
      </c>
      <c r="G73" t="s">
        <v>954</v>
      </c>
      <c r="H73" t="s">
        <v>870</v>
      </c>
      <c r="I73" t="s">
        <v>955</v>
      </c>
      <c r="J73" t="s">
        <v>956</v>
      </c>
      <c r="K73" t="s">
        <v>957</v>
      </c>
      <c r="L73" t="s">
        <v>1221</v>
      </c>
      <c r="M73" t="s">
        <v>957</v>
      </c>
      <c r="N73">
        <v>8791</v>
      </c>
      <c r="O73">
        <v>128</v>
      </c>
      <c r="P73" t="s">
        <v>1629</v>
      </c>
      <c r="Q73">
        <v>0</v>
      </c>
      <c r="R73">
        <v>1333158000</v>
      </c>
      <c r="S73">
        <v>0</v>
      </c>
      <c r="T73">
        <v>0</v>
      </c>
      <c r="U73">
        <v>0</v>
      </c>
      <c r="V73">
        <v>1333158000</v>
      </c>
      <c r="W73">
        <v>0</v>
      </c>
      <c r="X73">
        <v>200000000</v>
      </c>
      <c r="Y73">
        <v>1133158000</v>
      </c>
      <c r="Z73">
        <v>200000000</v>
      </c>
      <c r="AA73">
        <v>200000000</v>
      </c>
      <c r="AB73">
        <v>1333158000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f t="shared" si="3"/>
        <v>0</v>
      </c>
      <c r="AJ73">
        <f t="shared" si="4"/>
        <v>200000000</v>
      </c>
      <c r="AK73">
        <f t="shared" si="5"/>
        <v>0</v>
      </c>
      <c r="AL73" s="59" t="s">
        <v>152</v>
      </c>
      <c r="AM73"/>
    </row>
    <row r="74" spans="1:39" hidden="1">
      <c r="A74" t="s">
        <v>950</v>
      </c>
      <c r="B74" t="s">
        <v>869</v>
      </c>
      <c r="C74" t="s">
        <v>951</v>
      </c>
      <c r="D74" t="s">
        <v>962</v>
      </c>
      <c r="E74" t="s">
        <v>963</v>
      </c>
      <c r="F74" t="s">
        <v>1224</v>
      </c>
      <c r="G74" t="s">
        <v>954</v>
      </c>
      <c r="H74" t="s">
        <v>870</v>
      </c>
      <c r="I74" t="s">
        <v>955</v>
      </c>
      <c r="J74" t="s">
        <v>964</v>
      </c>
      <c r="K74" t="s">
        <v>965</v>
      </c>
      <c r="L74" t="s">
        <v>1225</v>
      </c>
      <c r="M74" t="s">
        <v>965</v>
      </c>
      <c r="N74">
        <v>8728</v>
      </c>
      <c r="O74">
        <v>66</v>
      </c>
      <c r="P74" t="s">
        <v>1630</v>
      </c>
      <c r="Q74">
        <v>0</v>
      </c>
      <c r="R74">
        <v>81158000</v>
      </c>
      <c r="S74">
        <v>0</v>
      </c>
      <c r="T74">
        <v>0</v>
      </c>
      <c r="U74">
        <v>0</v>
      </c>
      <c r="V74">
        <v>81158000</v>
      </c>
      <c r="W74">
        <v>0</v>
      </c>
      <c r="X74">
        <v>38698800</v>
      </c>
      <c r="Y74">
        <v>42459200</v>
      </c>
      <c r="Z74">
        <v>0</v>
      </c>
      <c r="AA74">
        <v>0</v>
      </c>
      <c r="AB74">
        <v>81158000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f t="shared" si="3"/>
        <v>38698800</v>
      </c>
      <c r="AJ74">
        <f t="shared" si="4"/>
        <v>0</v>
      </c>
      <c r="AK74">
        <f t="shared" si="5"/>
        <v>0</v>
      </c>
      <c r="AL74" s="59" t="s">
        <v>152</v>
      </c>
      <c r="AM74"/>
    </row>
    <row r="75" spans="1:39" hidden="1">
      <c r="A75" t="s">
        <v>950</v>
      </c>
      <c r="B75" t="s">
        <v>869</v>
      </c>
      <c r="C75" t="s">
        <v>967</v>
      </c>
      <c r="D75" t="s">
        <v>968</v>
      </c>
      <c r="E75" t="s">
        <v>969</v>
      </c>
      <c r="F75" t="s">
        <v>1227</v>
      </c>
      <c r="G75" t="s">
        <v>954</v>
      </c>
      <c r="H75" t="s">
        <v>870</v>
      </c>
      <c r="I75" t="s">
        <v>970</v>
      </c>
      <c r="J75" t="s">
        <v>971</v>
      </c>
      <c r="K75" t="s">
        <v>972</v>
      </c>
      <c r="L75" t="s">
        <v>1228</v>
      </c>
      <c r="M75" t="s">
        <v>972</v>
      </c>
      <c r="N75">
        <v>8729</v>
      </c>
      <c r="O75">
        <v>67</v>
      </c>
      <c r="P75" t="s">
        <v>1631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f t="shared" si="3"/>
        <v>0</v>
      </c>
      <c r="AJ75">
        <f t="shared" si="4"/>
        <v>0</v>
      </c>
      <c r="AK75">
        <f t="shared" si="5"/>
        <v>0</v>
      </c>
      <c r="AL75" s="59" t="s">
        <v>152</v>
      </c>
      <c r="AM75"/>
    </row>
    <row r="76" spans="1:39" hidden="1">
      <c r="A76" t="s">
        <v>950</v>
      </c>
      <c r="B76" t="s">
        <v>869</v>
      </c>
      <c r="C76" t="s">
        <v>967</v>
      </c>
      <c r="D76" t="s">
        <v>968</v>
      </c>
      <c r="E76" t="s">
        <v>974</v>
      </c>
      <c r="F76" t="s">
        <v>1230</v>
      </c>
      <c r="G76" t="s">
        <v>954</v>
      </c>
      <c r="H76" t="s">
        <v>870</v>
      </c>
      <c r="I76" t="s">
        <v>970</v>
      </c>
      <c r="J76" t="s">
        <v>971</v>
      </c>
      <c r="K76" t="s">
        <v>975</v>
      </c>
      <c r="L76" t="s">
        <v>1231</v>
      </c>
      <c r="M76" t="s">
        <v>975</v>
      </c>
      <c r="N76">
        <v>8730</v>
      </c>
      <c r="O76">
        <v>68</v>
      </c>
      <c r="P76" t="s">
        <v>1632</v>
      </c>
      <c r="Q76">
        <v>0</v>
      </c>
      <c r="R76">
        <v>3886000</v>
      </c>
      <c r="S76">
        <v>0</v>
      </c>
      <c r="T76">
        <v>0</v>
      </c>
      <c r="U76">
        <v>0</v>
      </c>
      <c r="V76">
        <v>3886000</v>
      </c>
      <c r="W76">
        <v>0</v>
      </c>
      <c r="X76">
        <v>0</v>
      </c>
      <c r="Y76">
        <v>3886000</v>
      </c>
      <c r="Z76">
        <v>0</v>
      </c>
      <c r="AA76">
        <v>0</v>
      </c>
      <c r="AB76">
        <v>3886000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f t="shared" si="3"/>
        <v>0</v>
      </c>
      <c r="AJ76">
        <f t="shared" si="4"/>
        <v>0</v>
      </c>
      <c r="AK76">
        <f t="shared" si="5"/>
        <v>0</v>
      </c>
      <c r="AL76" s="59" t="s">
        <v>152</v>
      </c>
      <c r="AM76"/>
    </row>
    <row r="77" spans="1:39" hidden="1">
      <c r="A77" t="s">
        <v>950</v>
      </c>
      <c r="B77" t="s">
        <v>869</v>
      </c>
      <c r="C77" t="s">
        <v>967</v>
      </c>
      <c r="D77" t="s">
        <v>968</v>
      </c>
      <c r="E77" t="s">
        <v>977</v>
      </c>
      <c r="F77" t="s">
        <v>1230</v>
      </c>
      <c r="G77" t="s">
        <v>954</v>
      </c>
      <c r="H77" t="s">
        <v>870</v>
      </c>
      <c r="I77" t="s">
        <v>970</v>
      </c>
      <c r="J77" t="s">
        <v>971</v>
      </c>
      <c r="K77" t="s">
        <v>978</v>
      </c>
      <c r="L77" t="s">
        <v>1231</v>
      </c>
      <c r="M77" t="s">
        <v>978</v>
      </c>
      <c r="N77">
        <v>8731</v>
      </c>
      <c r="O77">
        <v>69</v>
      </c>
      <c r="P77" t="s">
        <v>1633</v>
      </c>
      <c r="Q77">
        <v>0</v>
      </c>
      <c r="R77">
        <v>0</v>
      </c>
      <c r="S77">
        <v>0</v>
      </c>
      <c r="T77">
        <v>148788241</v>
      </c>
      <c r="U77">
        <v>0</v>
      </c>
      <c r="V77">
        <v>148788241</v>
      </c>
      <c r="W77">
        <v>0</v>
      </c>
      <c r="X77">
        <v>0</v>
      </c>
      <c r="Y77">
        <v>148788241</v>
      </c>
      <c r="Z77">
        <v>0</v>
      </c>
      <c r="AA77">
        <v>0</v>
      </c>
      <c r="AB77">
        <v>148788241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f t="shared" si="3"/>
        <v>0</v>
      </c>
      <c r="AJ77">
        <f t="shared" si="4"/>
        <v>0</v>
      </c>
      <c r="AK77">
        <f t="shared" si="5"/>
        <v>0</v>
      </c>
      <c r="AL77" s="59" t="s">
        <v>152</v>
      </c>
      <c r="AM77"/>
    </row>
    <row r="78" spans="1:39" hidden="1">
      <c r="A78" t="s">
        <v>950</v>
      </c>
      <c r="B78" t="s">
        <v>869</v>
      </c>
      <c r="C78" t="s">
        <v>967</v>
      </c>
      <c r="D78" t="s">
        <v>968</v>
      </c>
      <c r="E78" t="s">
        <v>980</v>
      </c>
      <c r="F78" t="s">
        <v>1230</v>
      </c>
      <c r="G78" t="s">
        <v>954</v>
      </c>
      <c r="H78" t="s">
        <v>870</v>
      </c>
      <c r="I78" t="s">
        <v>970</v>
      </c>
      <c r="J78" t="s">
        <v>971</v>
      </c>
      <c r="K78" t="s">
        <v>981</v>
      </c>
      <c r="L78" t="s">
        <v>1231</v>
      </c>
      <c r="M78" t="s">
        <v>982</v>
      </c>
      <c r="N78">
        <v>8792</v>
      </c>
      <c r="O78">
        <v>129</v>
      </c>
      <c r="P78" t="s">
        <v>1247</v>
      </c>
      <c r="Q78">
        <v>0</v>
      </c>
      <c r="R78">
        <v>168788241</v>
      </c>
      <c r="S78">
        <v>0</v>
      </c>
      <c r="T78">
        <v>0</v>
      </c>
      <c r="U78">
        <v>148788241</v>
      </c>
      <c r="V78">
        <v>20000000</v>
      </c>
      <c r="W78">
        <v>0</v>
      </c>
      <c r="X78">
        <v>0</v>
      </c>
      <c r="Y78">
        <v>20000000</v>
      </c>
      <c r="Z78">
        <v>0</v>
      </c>
      <c r="AA78">
        <v>0</v>
      </c>
      <c r="AB78">
        <v>20000000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f t="shared" si="3"/>
        <v>0</v>
      </c>
      <c r="AJ78">
        <f t="shared" si="4"/>
        <v>0</v>
      </c>
      <c r="AK78">
        <f t="shared" si="5"/>
        <v>0</v>
      </c>
      <c r="AL78" s="59" t="s">
        <v>152</v>
      </c>
      <c r="AM78"/>
    </row>
    <row r="79" spans="1:39" hidden="1">
      <c r="A79" t="s">
        <v>950</v>
      </c>
      <c r="B79" t="s">
        <v>869</v>
      </c>
      <c r="C79" t="s">
        <v>967</v>
      </c>
      <c r="D79" t="s">
        <v>968</v>
      </c>
      <c r="E79" t="s">
        <v>984</v>
      </c>
      <c r="F79" t="s">
        <v>1230</v>
      </c>
      <c r="G79" t="s">
        <v>954</v>
      </c>
      <c r="H79" t="s">
        <v>870</v>
      </c>
      <c r="I79" t="s">
        <v>970</v>
      </c>
      <c r="J79" t="s">
        <v>971</v>
      </c>
      <c r="K79" t="s">
        <v>985</v>
      </c>
      <c r="L79" t="s">
        <v>1231</v>
      </c>
      <c r="M79" t="s">
        <v>986</v>
      </c>
      <c r="N79">
        <v>8732</v>
      </c>
      <c r="O79">
        <v>70</v>
      </c>
      <c r="P79" t="s">
        <v>1248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f t="shared" si="3"/>
        <v>0</v>
      </c>
      <c r="AJ79">
        <f t="shared" si="4"/>
        <v>0</v>
      </c>
      <c r="AK79">
        <f t="shared" si="5"/>
        <v>0</v>
      </c>
      <c r="AL79" s="59" t="s">
        <v>152</v>
      </c>
      <c r="AM79"/>
    </row>
    <row r="80" spans="1:39" hidden="1">
      <c r="A80" t="s">
        <v>1003</v>
      </c>
      <c r="B80" t="s">
        <v>797</v>
      </c>
      <c r="C80" t="s">
        <v>967</v>
      </c>
      <c r="D80" t="s">
        <v>1004</v>
      </c>
      <c r="E80" t="s">
        <v>1010</v>
      </c>
      <c r="F80" t="s">
        <v>1251</v>
      </c>
      <c r="G80" t="s">
        <v>1006</v>
      </c>
      <c r="H80" t="s">
        <v>455</v>
      </c>
      <c r="I80" t="s">
        <v>970</v>
      </c>
      <c r="J80" t="s">
        <v>1007</v>
      </c>
      <c r="K80" t="s">
        <v>1011</v>
      </c>
      <c r="L80" t="s">
        <v>1252</v>
      </c>
      <c r="M80" t="s">
        <v>1011</v>
      </c>
      <c r="N80">
        <v>8733</v>
      </c>
      <c r="O80">
        <v>71</v>
      </c>
      <c r="P80" t="s">
        <v>1253</v>
      </c>
      <c r="Q80">
        <v>0</v>
      </c>
      <c r="R80">
        <v>0</v>
      </c>
      <c r="S80">
        <v>0</v>
      </c>
      <c r="T80">
        <v>35500001</v>
      </c>
      <c r="U80">
        <v>0</v>
      </c>
      <c r="V80">
        <v>35500001</v>
      </c>
      <c r="W80">
        <v>0</v>
      </c>
      <c r="X80">
        <v>0</v>
      </c>
      <c r="Y80">
        <v>35500001</v>
      </c>
      <c r="Z80">
        <v>0</v>
      </c>
      <c r="AA80">
        <v>0</v>
      </c>
      <c r="AB80">
        <v>35500001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f t="shared" si="3"/>
        <v>0</v>
      </c>
      <c r="AJ80">
        <f t="shared" si="4"/>
        <v>0</v>
      </c>
      <c r="AK80">
        <f t="shared" si="5"/>
        <v>0</v>
      </c>
      <c r="AL80" s="59" t="s">
        <v>152</v>
      </c>
      <c r="AM80"/>
    </row>
    <row r="81" spans="1:39" hidden="1">
      <c r="A81" t="s">
        <v>1003</v>
      </c>
      <c r="B81" t="s">
        <v>797</v>
      </c>
      <c r="C81" t="s">
        <v>967</v>
      </c>
      <c r="D81" t="s">
        <v>1004</v>
      </c>
      <c r="E81" t="s">
        <v>1013</v>
      </c>
      <c r="F81" t="s">
        <v>1254</v>
      </c>
      <c r="G81" t="s">
        <v>1006</v>
      </c>
      <c r="H81" t="s">
        <v>455</v>
      </c>
      <c r="I81" t="s">
        <v>970</v>
      </c>
      <c r="J81" t="s">
        <v>1007</v>
      </c>
      <c r="K81" t="s">
        <v>1014</v>
      </c>
      <c r="L81" t="s">
        <v>1255</v>
      </c>
      <c r="M81" t="s">
        <v>1014</v>
      </c>
      <c r="N81">
        <v>8734</v>
      </c>
      <c r="O81">
        <v>72</v>
      </c>
      <c r="P81" t="s">
        <v>1256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f t="shared" si="3"/>
        <v>0</v>
      </c>
      <c r="AJ81">
        <f t="shared" si="4"/>
        <v>0</v>
      </c>
      <c r="AK81">
        <f t="shared" si="5"/>
        <v>0</v>
      </c>
      <c r="AL81" s="59" t="s">
        <v>152</v>
      </c>
      <c r="AM81"/>
    </row>
    <row r="82" spans="1:39" hidden="1">
      <c r="A82" t="s">
        <v>1003</v>
      </c>
      <c r="B82" t="s">
        <v>797</v>
      </c>
      <c r="C82" t="s">
        <v>967</v>
      </c>
      <c r="D82" t="s">
        <v>1004</v>
      </c>
      <c r="E82" t="s">
        <v>1016</v>
      </c>
      <c r="F82" t="s">
        <v>1257</v>
      </c>
      <c r="G82" t="s">
        <v>1006</v>
      </c>
      <c r="H82" t="s">
        <v>455</v>
      </c>
      <c r="I82" t="s">
        <v>970</v>
      </c>
      <c r="J82" t="s">
        <v>1007</v>
      </c>
      <c r="K82" t="s">
        <v>1017</v>
      </c>
      <c r="L82" t="s">
        <v>1258</v>
      </c>
      <c r="M82" t="s">
        <v>1017</v>
      </c>
      <c r="N82">
        <v>8735</v>
      </c>
      <c r="O82">
        <v>73</v>
      </c>
      <c r="P82" t="s">
        <v>1259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f t="shared" si="3"/>
        <v>0</v>
      </c>
      <c r="AJ82">
        <f t="shared" si="4"/>
        <v>0</v>
      </c>
      <c r="AK82">
        <f t="shared" si="5"/>
        <v>0</v>
      </c>
      <c r="AL82" s="59" t="s">
        <v>152</v>
      </c>
      <c r="AM82"/>
    </row>
    <row r="83" spans="1:39" hidden="1">
      <c r="A83" t="s">
        <v>1003</v>
      </c>
      <c r="B83" t="s">
        <v>797</v>
      </c>
      <c r="C83" t="s">
        <v>967</v>
      </c>
      <c r="D83" t="s">
        <v>1004</v>
      </c>
      <c r="E83" t="s">
        <v>1019</v>
      </c>
      <c r="F83" t="s">
        <v>1260</v>
      </c>
      <c r="G83" t="s">
        <v>1006</v>
      </c>
      <c r="H83" t="s">
        <v>455</v>
      </c>
      <c r="I83" t="s">
        <v>970</v>
      </c>
      <c r="J83" t="s">
        <v>1007</v>
      </c>
      <c r="K83" t="s">
        <v>1020</v>
      </c>
      <c r="L83" t="s">
        <v>1261</v>
      </c>
      <c r="M83" t="s">
        <v>1020</v>
      </c>
      <c r="N83">
        <v>8736</v>
      </c>
      <c r="O83">
        <v>74</v>
      </c>
      <c r="P83" t="s">
        <v>1262</v>
      </c>
      <c r="Q83">
        <v>0</v>
      </c>
      <c r="R83">
        <v>0</v>
      </c>
      <c r="S83">
        <v>0</v>
      </c>
      <c r="T83">
        <v>200000001</v>
      </c>
      <c r="U83">
        <v>35500001</v>
      </c>
      <c r="V83">
        <v>164500000</v>
      </c>
      <c r="W83">
        <v>0</v>
      </c>
      <c r="X83">
        <v>33000000</v>
      </c>
      <c r="Y83">
        <v>131500000</v>
      </c>
      <c r="Z83">
        <v>0</v>
      </c>
      <c r="AA83">
        <v>0</v>
      </c>
      <c r="AB83">
        <v>164500000</v>
      </c>
      <c r="AC83">
        <v>0</v>
      </c>
      <c r="AD83">
        <v>0</v>
      </c>
      <c r="AE83">
        <v>33000000</v>
      </c>
      <c r="AF83">
        <v>0</v>
      </c>
      <c r="AG83">
        <v>0</v>
      </c>
      <c r="AH83">
        <v>0</v>
      </c>
      <c r="AI83">
        <f t="shared" si="3"/>
        <v>33000000</v>
      </c>
      <c r="AJ83">
        <f t="shared" si="4"/>
        <v>0</v>
      </c>
      <c r="AK83">
        <f t="shared" si="5"/>
        <v>0</v>
      </c>
      <c r="AL83" s="59" t="s">
        <v>152</v>
      </c>
      <c r="AM83"/>
    </row>
    <row r="84" spans="1:39" hidden="1">
      <c r="A84" t="s">
        <v>1003</v>
      </c>
      <c r="B84" t="s">
        <v>797</v>
      </c>
      <c r="C84" t="s">
        <v>967</v>
      </c>
      <c r="D84" t="s">
        <v>1004</v>
      </c>
      <c r="E84" t="s">
        <v>1022</v>
      </c>
      <c r="F84" t="s">
        <v>1263</v>
      </c>
      <c r="G84" t="s">
        <v>1006</v>
      </c>
      <c r="H84" t="s">
        <v>455</v>
      </c>
      <c r="I84" t="s">
        <v>970</v>
      </c>
      <c r="J84" t="s">
        <v>1007</v>
      </c>
      <c r="K84" t="s">
        <v>1023</v>
      </c>
      <c r="L84" t="s">
        <v>1264</v>
      </c>
      <c r="M84" t="s">
        <v>1023</v>
      </c>
      <c r="N84">
        <v>8737</v>
      </c>
      <c r="O84">
        <v>75</v>
      </c>
      <c r="P84" t="s">
        <v>1265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f t="shared" si="3"/>
        <v>0</v>
      </c>
      <c r="AJ84">
        <f t="shared" si="4"/>
        <v>0</v>
      </c>
      <c r="AK84">
        <f t="shared" si="5"/>
        <v>0</v>
      </c>
      <c r="AL84" s="59" t="s">
        <v>152</v>
      </c>
      <c r="AM84"/>
    </row>
    <row r="85" spans="1:39" hidden="1">
      <c r="A85" t="s">
        <v>1003</v>
      </c>
      <c r="B85" t="s">
        <v>797</v>
      </c>
      <c r="C85" t="s">
        <v>967</v>
      </c>
      <c r="D85" t="s">
        <v>1004</v>
      </c>
      <c r="E85" t="s">
        <v>1025</v>
      </c>
      <c r="F85" t="s">
        <v>1266</v>
      </c>
      <c r="G85" t="s">
        <v>1006</v>
      </c>
      <c r="H85" t="s">
        <v>455</v>
      </c>
      <c r="I85" t="s">
        <v>970</v>
      </c>
      <c r="J85" t="s">
        <v>1007</v>
      </c>
      <c r="K85" t="s">
        <v>1026</v>
      </c>
      <c r="L85" t="s">
        <v>1267</v>
      </c>
      <c r="M85" t="s">
        <v>1026</v>
      </c>
      <c r="N85">
        <v>8738</v>
      </c>
      <c r="O85">
        <v>76</v>
      </c>
      <c r="P85" t="s">
        <v>1268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f t="shared" si="3"/>
        <v>0</v>
      </c>
      <c r="AJ85">
        <f t="shared" si="4"/>
        <v>0</v>
      </c>
      <c r="AK85">
        <f t="shared" si="5"/>
        <v>0</v>
      </c>
      <c r="AL85" s="59" t="s">
        <v>152</v>
      </c>
      <c r="AM85"/>
    </row>
    <row r="86" spans="1:39" hidden="1">
      <c r="A86" t="s">
        <v>1003</v>
      </c>
      <c r="B86" t="s">
        <v>797</v>
      </c>
      <c r="C86" t="s">
        <v>1269</v>
      </c>
      <c r="D86" t="s">
        <v>1004</v>
      </c>
      <c r="E86" t="s">
        <v>1010</v>
      </c>
      <c r="F86" t="s">
        <v>1251</v>
      </c>
      <c r="G86" t="s">
        <v>1006</v>
      </c>
      <c r="H86" t="s">
        <v>455</v>
      </c>
      <c r="I86" t="s">
        <v>1270</v>
      </c>
      <c r="J86" t="s">
        <v>1007</v>
      </c>
      <c r="K86" t="s">
        <v>1011</v>
      </c>
      <c r="L86" t="s">
        <v>1252</v>
      </c>
      <c r="M86" t="s">
        <v>1011</v>
      </c>
      <c r="N86">
        <v>8739</v>
      </c>
      <c r="O86">
        <v>77</v>
      </c>
      <c r="P86" t="s">
        <v>1634</v>
      </c>
      <c r="Q86">
        <v>432000000</v>
      </c>
      <c r="R86">
        <v>0</v>
      </c>
      <c r="S86">
        <v>0</v>
      </c>
      <c r="T86">
        <v>0</v>
      </c>
      <c r="U86">
        <v>0</v>
      </c>
      <c r="V86">
        <v>432000000</v>
      </c>
      <c r="W86">
        <v>0</v>
      </c>
      <c r="X86">
        <v>432000000</v>
      </c>
      <c r="Y86">
        <v>0</v>
      </c>
      <c r="Z86">
        <v>432000000</v>
      </c>
      <c r="AA86">
        <v>432000000</v>
      </c>
      <c r="AB86">
        <v>432000000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f t="shared" si="3"/>
        <v>0</v>
      </c>
      <c r="AJ86">
        <f t="shared" si="4"/>
        <v>432000000</v>
      </c>
      <c r="AK86">
        <f t="shared" si="5"/>
        <v>0</v>
      </c>
      <c r="AL86" s="59" t="s">
        <v>152</v>
      </c>
      <c r="AM86"/>
    </row>
    <row r="87" spans="1:39" hidden="1">
      <c r="A87" t="s">
        <v>1003</v>
      </c>
      <c r="B87" t="s">
        <v>991</v>
      </c>
      <c r="C87" t="s">
        <v>967</v>
      </c>
      <c r="D87" t="s">
        <v>1004</v>
      </c>
      <c r="E87" t="s">
        <v>1010</v>
      </c>
      <c r="F87" t="s">
        <v>1251</v>
      </c>
      <c r="G87" t="s">
        <v>1006</v>
      </c>
      <c r="H87" t="s">
        <v>992</v>
      </c>
      <c r="I87" t="s">
        <v>970</v>
      </c>
      <c r="J87" t="s">
        <v>1007</v>
      </c>
      <c r="K87" t="s">
        <v>1011</v>
      </c>
      <c r="L87" t="s">
        <v>1252</v>
      </c>
      <c r="M87" t="s">
        <v>1011</v>
      </c>
      <c r="N87">
        <v>8799</v>
      </c>
      <c r="O87">
        <v>133</v>
      </c>
      <c r="P87" t="s">
        <v>1656</v>
      </c>
      <c r="Q87">
        <v>0</v>
      </c>
      <c r="R87">
        <v>0</v>
      </c>
      <c r="S87">
        <v>0</v>
      </c>
      <c r="T87">
        <v>6000000</v>
      </c>
      <c r="U87">
        <v>0</v>
      </c>
      <c r="V87">
        <v>6000000</v>
      </c>
      <c r="W87">
        <v>0</v>
      </c>
      <c r="X87">
        <v>0</v>
      </c>
      <c r="Y87">
        <v>6000000</v>
      </c>
      <c r="Z87">
        <v>0</v>
      </c>
      <c r="AA87">
        <v>0</v>
      </c>
      <c r="AB87">
        <v>6000000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f t="shared" si="3"/>
        <v>0</v>
      </c>
      <c r="AJ87">
        <f t="shared" si="4"/>
        <v>0</v>
      </c>
      <c r="AK87">
        <f t="shared" si="5"/>
        <v>0</v>
      </c>
      <c r="AL87" s="59" t="s">
        <v>152</v>
      </c>
      <c r="AM87"/>
    </row>
    <row r="88" spans="1:39" hidden="1">
      <c r="A88" t="s">
        <v>1003</v>
      </c>
      <c r="B88" t="s">
        <v>991</v>
      </c>
      <c r="C88" t="s">
        <v>967</v>
      </c>
      <c r="D88" t="s">
        <v>1004</v>
      </c>
      <c r="E88" t="s">
        <v>1013</v>
      </c>
      <c r="F88" t="s">
        <v>1254</v>
      </c>
      <c r="G88" t="s">
        <v>1006</v>
      </c>
      <c r="H88" t="s">
        <v>992</v>
      </c>
      <c r="I88" t="s">
        <v>970</v>
      </c>
      <c r="J88" t="s">
        <v>1007</v>
      </c>
      <c r="K88" t="s">
        <v>1014</v>
      </c>
      <c r="L88" t="s">
        <v>1255</v>
      </c>
      <c r="M88" t="s">
        <v>1014</v>
      </c>
      <c r="N88">
        <v>8740</v>
      </c>
      <c r="O88">
        <v>78</v>
      </c>
      <c r="P88" t="s">
        <v>1635</v>
      </c>
      <c r="Q88">
        <v>48000000</v>
      </c>
      <c r="R88">
        <v>0</v>
      </c>
      <c r="S88">
        <v>0</v>
      </c>
      <c r="T88">
        <v>0</v>
      </c>
      <c r="U88">
        <v>6000000</v>
      </c>
      <c r="V88">
        <v>42000000</v>
      </c>
      <c r="W88">
        <v>0</v>
      </c>
      <c r="X88">
        <v>42000000</v>
      </c>
      <c r="Y88">
        <v>0</v>
      </c>
      <c r="Z88">
        <v>42000000</v>
      </c>
      <c r="AA88">
        <v>42000000</v>
      </c>
      <c r="AB88">
        <v>42000000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f t="shared" si="3"/>
        <v>0</v>
      </c>
      <c r="AJ88">
        <f t="shared" si="4"/>
        <v>42000000</v>
      </c>
      <c r="AK88">
        <f t="shared" si="5"/>
        <v>0</v>
      </c>
      <c r="AL88" s="59" t="s">
        <v>152</v>
      </c>
      <c r="AM88"/>
    </row>
    <row r="89" spans="1:39" hidden="1">
      <c r="A89" t="s">
        <v>1003</v>
      </c>
      <c r="B89" t="s">
        <v>991</v>
      </c>
      <c r="C89" t="s">
        <v>967</v>
      </c>
      <c r="D89" t="s">
        <v>1004</v>
      </c>
      <c r="E89" t="s">
        <v>1025</v>
      </c>
      <c r="F89" t="s">
        <v>1266</v>
      </c>
      <c r="G89" t="s">
        <v>1006</v>
      </c>
      <c r="H89" t="s">
        <v>992</v>
      </c>
      <c r="I89" t="s">
        <v>970</v>
      </c>
      <c r="J89" t="s">
        <v>1007</v>
      </c>
      <c r="K89" t="s">
        <v>1026</v>
      </c>
      <c r="L89" t="s">
        <v>1267</v>
      </c>
      <c r="M89" t="s">
        <v>1008</v>
      </c>
      <c r="N89">
        <v>8741</v>
      </c>
      <c r="O89">
        <v>79</v>
      </c>
      <c r="P89" t="s">
        <v>1636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f t="shared" si="3"/>
        <v>0</v>
      </c>
      <c r="AJ89">
        <f t="shared" si="4"/>
        <v>0</v>
      </c>
      <c r="AK89">
        <f t="shared" si="5"/>
        <v>0</v>
      </c>
      <c r="AL89" s="59" t="s">
        <v>152</v>
      </c>
      <c r="AM89"/>
    </row>
    <row r="90" spans="1:39" hidden="1">
      <c r="A90" t="s">
        <v>1003</v>
      </c>
      <c r="B90" t="s">
        <v>869</v>
      </c>
      <c r="C90" t="s">
        <v>967</v>
      </c>
      <c r="D90" t="s">
        <v>1004</v>
      </c>
      <c r="E90" t="s">
        <v>1010</v>
      </c>
      <c r="F90" t="s">
        <v>1251</v>
      </c>
      <c r="G90" t="s">
        <v>1006</v>
      </c>
      <c r="H90" t="s">
        <v>870</v>
      </c>
      <c r="I90" t="s">
        <v>970</v>
      </c>
      <c r="J90" t="s">
        <v>1007</v>
      </c>
      <c r="K90" t="s">
        <v>1011</v>
      </c>
      <c r="L90" t="s">
        <v>1252</v>
      </c>
      <c r="M90" t="s">
        <v>1011</v>
      </c>
      <c r="N90">
        <v>8793</v>
      </c>
      <c r="O90">
        <v>130</v>
      </c>
      <c r="P90" t="s">
        <v>1274</v>
      </c>
      <c r="Q90">
        <v>0</v>
      </c>
      <c r="R90">
        <v>300000000</v>
      </c>
      <c r="S90">
        <v>0</v>
      </c>
      <c r="T90">
        <v>0</v>
      </c>
      <c r="U90">
        <v>0</v>
      </c>
      <c r="V90">
        <v>300000000</v>
      </c>
      <c r="W90">
        <v>0</v>
      </c>
      <c r="X90">
        <v>0</v>
      </c>
      <c r="Y90">
        <v>300000000</v>
      </c>
      <c r="Z90">
        <v>0</v>
      </c>
      <c r="AA90">
        <v>0</v>
      </c>
      <c r="AB90">
        <v>300000000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f t="shared" si="3"/>
        <v>0</v>
      </c>
      <c r="AJ90">
        <f t="shared" si="4"/>
        <v>0</v>
      </c>
      <c r="AK90">
        <f t="shared" si="5"/>
        <v>0</v>
      </c>
      <c r="AL90" s="59" t="s">
        <v>152</v>
      </c>
      <c r="AM90"/>
    </row>
    <row r="91" spans="1:39" hidden="1">
      <c r="A91" t="s">
        <v>1030</v>
      </c>
      <c r="B91" t="s">
        <v>797</v>
      </c>
      <c r="C91" t="s">
        <v>1275</v>
      </c>
      <c r="D91" t="s">
        <v>1276</v>
      </c>
      <c r="E91" t="s">
        <v>1277</v>
      </c>
      <c r="F91" t="s">
        <v>1031</v>
      </c>
      <c r="G91" t="s">
        <v>1576</v>
      </c>
      <c r="H91" t="s">
        <v>455</v>
      </c>
      <c r="I91" t="s">
        <v>1637</v>
      </c>
      <c r="J91" t="s">
        <v>1278</v>
      </c>
      <c r="K91" t="s">
        <v>1279</v>
      </c>
      <c r="L91" t="s">
        <v>1280</v>
      </c>
      <c r="M91" t="s">
        <v>1034</v>
      </c>
      <c r="N91">
        <v>8742</v>
      </c>
      <c r="O91">
        <v>80</v>
      </c>
      <c r="P91" t="s">
        <v>1281</v>
      </c>
      <c r="Q91">
        <v>3318579343</v>
      </c>
      <c r="R91">
        <v>0</v>
      </c>
      <c r="S91">
        <v>0</v>
      </c>
      <c r="T91">
        <v>0</v>
      </c>
      <c r="U91">
        <v>0</v>
      </c>
      <c r="V91">
        <v>3318579343</v>
      </c>
      <c r="W91">
        <v>963546504</v>
      </c>
      <c r="X91">
        <v>963546504</v>
      </c>
      <c r="Y91">
        <v>2355032839</v>
      </c>
      <c r="Z91">
        <v>963546504</v>
      </c>
      <c r="AA91">
        <v>0</v>
      </c>
      <c r="AB91">
        <v>2355032839</v>
      </c>
      <c r="AC91">
        <v>963546504</v>
      </c>
      <c r="AD91">
        <v>254959377</v>
      </c>
      <c r="AE91">
        <v>254959377</v>
      </c>
      <c r="AF91">
        <v>254959377</v>
      </c>
      <c r="AG91">
        <v>254959377</v>
      </c>
      <c r="AH91">
        <v>254959377</v>
      </c>
      <c r="AI91">
        <f t="shared" si="3"/>
        <v>0</v>
      </c>
      <c r="AJ91">
        <f t="shared" si="4"/>
        <v>0</v>
      </c>
      <c r="AK91">
        <f t="shared" si="5"/>
        <v>0</v>
      </c>
      <c r="AL91" s="59" t="s">
        <v>50</v>
      </c>
      <c r="AM91"/>
    </row>
    <row r="92" spans="1:39" hidden="1">
      <c r="A92" t="s">
        <v>1030</v>
      </c>
      <c r="B92" t="s">
        <v>797</v>
      </c>
      <c r="C92" t="s">
        <v>1275</v>
      </c>
      <c r="D92" t="s">
        <v>1276</v>
      </c>
      <c r="E92" t="s">
        <v>1277</v>
      </c>
      <c r="F92" t="s">
        <v>1031</v>
      </c>
      <c r="G92" t="s">
        <v>1576</v>
      </c>
      <c r="H92" t="s">
        <v>455</v>
      </c>
      <c r="I92" t="s">
        <v>1637</v>
      </c>
      <c r="J92" t="s">
        <v>1278</v>
      </c>
      <c r="K92" t="s">
        <v>1279</v>
      </c>
      <c r="L92" t="s">
        <v>1280</v>
      </c>
      <c r="M92" t="s">
        <v>1036</v>
      </c>
      <c r="N92">
        <v>8743</v>
      </c>
      <c r="O92">
        <v>81</v>
      </c>
      <c r="P92" t="s">
        <v>1282</v>
      </c>
      <c r="Q92">
        <v>35779958</v>
      </c>
      <c r="R92">
        <v>0</v>
      </c>
      <c r="S92">
        <v>0</v>
      </c>
      <c r="T92">
        <v>0</v>
      </c>
      <c r="U92">
        <v>0</v>
      </c>
      <c r="V92">
        <v>35779958</v>
      </c>
      <c r="W92">
        <v>2689328</v>
      </c>
      <c r="X92">
        <v>2689328</v>
      </c>
      <c r="Y92">
        <v>33090630</v>
      </c>
      <c r="Z92">
        <v>2689328</v>
      </c>
      <c r="AA92">
        <v>0</v>
      </c>
      <c r="AB92">
        <v>33090630</v>
      </c>
      <c r="AC92">
        <v>2689328</v>
      </c>
      <c r="AD92">
        <v>1067293</v>
      </c>
      <c r="AE92">
        <v>1067293</v>
      </c>
      <c r="AF92">
        <v>1067293</v>
      </c>
      <c r="AG92">
        <v>1067293</v>
      </c>
      <c r="AH92">
        <v>1067293</v>
      </c>
      <c r="AI92">
        <f t="shared" si="3"/>
        <v>0</v>
      </c>
      <c r="AJ92">
        <f t="shared" si="4"/>
        <v>0</v>
      </c>
      <c r="AK92">
        <f t="shared" si="5"/>
        <v>0</v>
      </c>
      <c r="AL92" s="59" t="s">
        <v>50</v>
      </c>
      <c r="AM92"/>
    </row>
    <row r="93" spans="1:39" hidden="1">
      <c r="A93" t="s">
        <v>1030</v>
      </c>
      <c r="B93" t="s">
        <v>797</v>
      </c>
      <c r="C93" t="s">
        <v>1275</v>
      </c>
      <c r="D93" t="s">
        <v>1276</v>
      </c>
      <c r="E93" t="s">
        <v>1277</v>
      </c>
      <c r="F93" t="s">
        <v>1031</v>
      </c>
      <c r="G93" t="s">
        <v>1576</v>
      </c>
      <c r="H93" t="s">
        <v>455</v>
      </c>
      <c r="I93" t="s">
        <v>1637</v>
      </c>
      <c r="J93" t="s">
        <v>1278</v>
      </c>
      <c r="K93" t="s">
        <v>1279</v>
      </c>
      <c r="L93" t="s">
        <v>1280</v>
      </c>
      <c r="M93" t="s">
        <v>232</v>
      </c>
      <c r="N93">
        <v>8744</v>
      </c>
      <c r="O93">
        <v>82</v>
      </c>
      <c r="P93" t="s">
        <v>1283</v>
      </c>
      <c r="Q93">
        <v>367200</v>
      </c>
      <c r="R93">
        <v>0</v>
      </c>
      <c r="S93">
        <v>0</v>
      </c>
      <c r="T93">
        <v>0</v>
      </c>
      <c r="U93">
        <v>0</v>
      </c>
      <c r="V93">
        <v>367200</v>
      </c>
      <c r="W93">
        <v>111000</v>
      </c>
      <c r="X93">
        <v>111000</v>
      </c>
      <c r="Y93">
        <v>256200</v>
      </c>
      <c r="Z93">
        <v>111000</v>
      </c>
      <c r="AA93">
        <v>0</v>
      </c>
      <c r="AB93">
        <v>256200</v>
      </c>
      <c r="AC93">
        <v>111000</v>
      </c>
      <c r="AD93">
        <v>28800</v>
      </c>
      <c r="AE93">
        <v>28800</v>
      </c>
      <c r="AF93">
        <v>28800</v>
      </c>
      <c r="AG93">
        <v>28800</v>
      </c>
      <c r="AH93">
        <v>28800</v>
      </c>
      <c r="AI93">
        <f t="shared" si="3"/>
        <v>0</v>
      </c>
      <c r="AJ93">
        <f t="shared" si="4"/>
        <v>0</v>
      </c>
      <c r="AK93">
        <f t="shared" si="5"/>
        <v>0</v>
      </c>
      <c r="AL93" s="59" t="s">
        <v>50</v>
      </c>
      <c r="AM93"/>
    </row>
    <row r="94" spans="1:39" hidden="1">
      <c r="A94" t="s">
        <v>1030</v>
      </c>
      <c r="B94" t="s">
        <v>797</v>
      </c>
      <c r="C94" t="s">
        <v>1275</v>
      </c>
      <c r="D94" t="s">
        <v>1276</v>
      </c>
      <c r="E94" t="s">
        <v>1277</v>
      </c>
      <c r="F94" t="s">
        <v>1031</v>
      </c>
      <c r="G94" t="s">
        <v>1576</v>
      </c>
      <c r="H94" t="s">
        <v>455</v>
      </c>
      <c r="I94" t="s">
        <v>1637</v>
      </c>
      <c r="J94" t="s">
        <v>1278</v>
      </c>
      <c r="K94" t="s">
        <v>1279</v>
      </c>
      <c r="L94" t="s">
        <v>1280</v>
      </c>
      <c r="M94" t="s">
        <v>1638</v>
      </c>
      <c r="N94">
        <v>8745</v>
      </c>
      <c r="O94">
        <v>83</v>
      </c>
      <c r="P94" t="s">
        <v>1284</v>
      </c>
      <c r="Q94">
        <v>146370731</v>
      </c>
      <c r="R94">
        <v>0</v>
      </c>
      <c r="S94">
        <v>0</v>
      </c>
      <c r="T94">
        <v>0</v>
      </c>
      <c r="U94">
        <v>0</v>
      </c>
      <c r="V94">
        <v>146370731</v>
      </c>
      <c r="W94">
        <v>2288232</v>
      </c>
      <c r="X94">
        <v>2288232</v>
      </c>
      <c r="Y94">
        <v>144082499</v>
      </c>
      <c r="Z94">
        <v>2288232</v>
      </c>
      <c r="AA94">
        <v>0</v>
      </c>
      <c r="AB94">
        <v>144082499</v>
      </c>
      <c r="AC94">
        <v>2288232</v>
      </c>
      <c r="AD94">
        <v>0</v>
      </c>
      <c r="AE94">
        <v>0</v>
      </c>
      <c r="AF94">
        <v>0</v>
      </c>
      <c r="AG94">
        <v>0</v>
      </c>
      <c r="AH94">
        <v>0</v>
      </c>
      <c r="AI94">
        <f t="shared" si="3"/>
        <v>0</v>
      </c>
      <c r="AJ94">
        <f t="shared" si="4"/>
        <v>0</v>
      </c>
      <c r="AK94">
        <f t="shared" si="5"/>
        <v>0</v>
      </c>
      <c r="AL94" s="59" t="s">
        <v>50</v>
      </c>
      <c r="AM94"/>
    </row>
    <row r="95" spans="1:39" hidden="1">
      <c r="A95" t="s">
        <v>1030</v>
      </c>
      <c r="B95" t="s">
        <v>797</v>
      </c>
      <c r="C95" t="s">
        <v>1275</v>
      </c>
      <c r="D95" t="s">
        <v>1276</v>
      </c>
      <c r="E95" t="s">
        <v>1277</v>
      </c>
      <c r="F95" t="s">
        <v>1031</v>
      </c>
      <c r="G95" t="s">
        <v>1576</v>
      </c>
      <c r="H95" t="s">
        <v>455</v>
      </c>
      <c r="I95" t="s">
        <v>1637</v>
      </c>
      <c r="J95" t="s">
        <v>1278</v>
      </c>
      <c r="K95" t="s">
        <v>1279</v>
      </c>
      <c r="L95" t="s">
        <v>1280</v>
      </c>
      <c r="M95" t="s">
        <v>1041</v>
      </c>
      <c r="N95">
        <v>8746</v>
      </c>
      <c r="O95">
        <v>84</v>
      </c>
      <c r="P95" t="s">
        <v>1285</v>
      </c>
      <c r="Q95">
        <v>96791897</v>
      </c>
      <c r="R95">
        <v>0</v>
      </c>
      <c r="S95">
        <v>0</v>
      </c>
      <c r="T95">
        <v>0</v>
      </c>
      <c r="U95">
        <v>0</v>
      </c>
      <c r="V95">
        <v>96791897</v>
      </c>
      <c r="W95">
        <v>22540409</v>
      </c>
      <c r="X95">
        <v>22540409</v>
      </c>
      <c r="Y95">
        <v>74251488</v>
      </c>
      <c r="Z95">
        <v>22540409</v>
      </c>
      <c r="AA95">
        <v>0</v>
      </c>
      <c r="AB95">
        <v>74251488</v>
      </c>
      <c r="AC95">
        <v>22540409</v>
      </c>
      <c r="AD95">
        <v>1303215</v>
      </c>
      <c r="AE95">
        <v>1303215</v>
      </c>
      <c r="AF95">
        <v>1303215</v>
      </c>
      <c r="AG95">
        <v>1303215</v>
      </c>
      <c r="AH95">
        <v>1303215</v>
      </c>
      <c r="AI95">
        <f t="shared" si="3"/>
        <v>0</v>
      </c>
      <c r="AJ95">
        <f t="shared" si="4"/>
        <v>0</v>
      </c>
      <c r="AK95">
        <f t="shared" si="5"/>
        <v>0</v>
      </c>
      <c r="AL95" s="59" t="s">
        <v>50</v>
      </c>
      <c r="AM95"/>
    </row>
    <row r="96" spans="1:39" hidden="1">
      <c r="A96" t="s">
        <v>1030</v>
      </c>
      <c r="B96" t="s">
        <v>797</v>
      </c>
      <c r="C96" t="s">
        <v>1275</v>
      </c>
      <c r="D96" t="s">
        <v>1276</v>
      </c>
      <c r="E96" t="s">
        <v>1277</v>
      </c>
      <c r="F96" t="s">
        <v>1031</v>
      </c>
      <c r="G96" t="s">
        <v>1576</v>
      </c>
      <c r="H96" t="s">
        <v>455</v>
      </c>
      <c r="I96" t="s">
        <v>1637</v>
      </c>
      <c r="J96" t="s">
        <v>1278</v>
      </c>
      <c r="K96" t="s">
        <v>1279</v>
      </c>
      <c r="L96" t="s">
        <v>1280</v>
      </c>
      <c r="M96" t="s">
        <v>1043</v>
      </c>
      <c r="N96">
        <v>8747</v>
      </c>
      <c r="O96">
        <v>85</v>
      </c>
      <c r="P96" t="s">
        <v>1286</v>
      </c>
      <c r="Q96">
        <v>298350580</v>
      </c>
      <c r="R96">
        <v>0</v>
      </c>
      <c r="S96">
        <v>0</v>
      </c>
      <c r="T96">
        <v>0</v>
      </c>
      <c r="U96">
        <v>0</v>
      </c>
      <c r="V96">
        <v>298350580</v>
      </c>
      <c r="W96">
        <v>745006</v>
      </c>
      <c r="X96">
        <v>745006</v>
      </c>
      <c r="Y96">
        <v>297605574</v>
      </c>
      <c r="Z96">
        <v>745006</v>
      </c>
      <c r="AA96">
        <v>0</v>
      </c>
      <c r="AB96">
        <v>297605574</v>
      </c>
      <c r="AC96">
        <v>745006</v>
      </c>
      <c r="AD96">
        <v>0</v>
      </c>
      <c r="AE96">
        <v>0</v>
      </c>
      <c r="AF96">
        <v>0</v>
      </c>
      <c r="AG96">
        <v>0</v>
      </c>
      <c r="AH96">
        <v>0</v>
      </c>
      <c r="AI96">
        <f t="shared" si="3"/>
        <v>0</v>
      </c>
      <c r="AJ96">
        <f t="shared" si="4"/>
        <v>0</v>
      </c>
      <c r="AK96">
        <f t="shared" si="5"/>
        <v>0</v>
      </c>
      <c r="AL96" s="59" t="s">
        <v>50</v>
      </c>
      <c r="AM96"/>
    </row>
    <row r="97" spans="1:39" hidden="1">
      <c r="A97" t="s">
        <v>1030</v>
      </c>
      <c r="B97" t="s">
        <v>797</v>
      </c>
      <c r="C97" t="s">
        <v>1275</v>
      </c>
      <c r="D97" t="s">
        <v>1276</v>
      </c>
      <c r="E97" t="s">
        <v>1277</v>
      </c>
      <c r="F97" t="s">
        <v>1031</v>
      </c>
      <c r="G97" t="s">
        <v>1576</v>
      </c>
      <c r="H97" t="s">
        <v>455</v>
      </c>
      <c r="I97" t="s">
        <v>1637</v>
      </c>
      <c r="J97" t="s">
        <v>1278</v>
      </c>
      <c r="K97" t="s">
        <v>1279</v>
      </c>
      <c r="L97" t="s">
        <v>1280</v>
      </c>
      <c r="M97" t="s">
        <v>1045</v>
      </c>
      <c r="N97">
        <v>8748</v>
      </c>
      <c r="O97">
        <v>86</v>
      </c>
      <c r="P97" t="s">
        <v>1287</v>
      </c>
      <c r="Q97">
        <v>148405915</v>
      </c>
      <c r="R97">
        <v>0</v>
      </c>
      <c r="S97">
        <v>0</v>
      </c>
      <c r="T97">
        <v>0</v>
      </c>
      <c r="U97">
        <v>0</v>
      </c>
      <c r="V97">
        <v>148405915</v>
      </c>
      <c r="W97">
        <v>38596509</v>
      </c>
      <c r="X97">
        <v>38596509</v>
      </c>
      <c r="Y97">
        <v>109809406</v>
      </c>
      <c r="Z97">
        <v>38596509</v>
      </c>
      <c r="AA97">
        <v>0</v>
      </c>
      <c r="AB97">
        <v>109809406</v>
      </c>
      <c r="AC97">
        <v>38596509</v>
      </c>
      <c r="AD97">
        <v>0</v>
      </c>
      <c r="AE97">
        <v>0</v>
      </c>
      <c r="AF97">
        <v>0</v>
      </c>
      <c r="AG97">
        <v>0</v>
      </c>
      <c r="AH97">
        <v>0</v>
      </c>
      <c r="AI97">
        <f t="shared" si="3"/>
        <v>0</v>
      </c>
      <c r="AJ97">
        <f t="shared" si="4"/>
        <v>0</v>
      </c>
      <c r="AK97">
        <f t="shared" si="5"/>
        <v>0</v>
      </c>
      <c r="AL97" s="59" t="s">
        <v>50</v>
      </c>
      <c r="AM97"/>
    </row>
    <row r="98" spans="1:39" hidden="1">
      <c r="A98" t="s">
        <v>1030</v>
      </c>
      <c r="B98" t="s">
        <v>797</v>
      </c>
      <c r="C98" t="s">
        <v>1275</v>
      </c>
      <c r="D98" t="s">
        <v>1276</v>
      </c>
      <c r="E98" t="s">
        <v>1277</v>
      </c>
      <c r="F98" t="s">
        <v>1031</v>
      </c>
      <c r="G98" t="s">
        <v>1576</v>
      </c>
      <c r="H98" t="s">
        <v>455</v>
      </c>
      <c r="I98" t="s">
        <v>1637</v>
      </c>
      <c r="J98" t="s">
        <v>1278</v>
      </c>
      <c r="K98" t="s">
        <v>1279</v>
      </c>
      <c r="L98" t="s">
        <v>1280</v>
      </c>
      <c r="M98" t="s">
        <v>1047</v>
      </c>
      <c r="N98">
        <v>8749</v>
      </c>
      <c r="O98">
        <v>87</v>
      </c>
      <c r="P98" t="s">
        <v>1288</v>
      </c>
      <c r="Q98">
        <v>437151237</v>
      </c>
      <c r="R98">
        <v>0</v>
      </c>
      <c r="S98">
        <v>0</v>
      </c>
      <c r="T98">
        <v>0</v>
      </c>
      <c r="U98">
        <v>0</v>
      </c>
      <c r="V98">
        <v>437151237</v>
      </c>
      <c r="W98">
        <v>130636500</v>
      </c>
      <c r="X98">
        <v>130636500</v>
      </c>
      <c r="Y98">
        <v>306514737</v>
      </c>
      <c r="Z98">
        <v>130636500</v>
      </c>
      <c r="AA98">
        <v>0</v>
      </c>
      <c r="AB98">
        <v>306514737</v>
      </c>
      <c r="AC98">
        <v>98737100</v>
      </c>
      <c r="AD98">
        <v>31899400</v>
      </c>
      <c r="AE98">
        <v>31899400</v>
      </c>
      <c r="AF98">
        <v>31899400</v>
      </c>
      <c r="AG98">
        <v>31899400</v>
      </c>
      <c r="AH98">
        <v>0</v>
      </c>
      <c r="AI98">
        <f t="shared" si="3"/>
        <v>0</v>
      </c>
      <c r="AJ98">
        <f t="shared" si="4"/>
        <v>0</v>
      </c>
      <c r="AK98">
        <f t="shared" si="5"/>
        <v>31899400</v>
      </c>
      <c r="AL98" s="59" t="s">
        <v>50</v>
      </c>
      <c r="AM98"/>
    </row>
    <row r="99" spans="1:39" hidden="1">
      <c r="A99" t="s">
        <v>1030</v>
      </c>
      <c r="B99" t="s">
        <v>797</v>
      </c>
      <c r="C99" t="s">
        <v>1275</v>
      </c>
      <c r="D99" t="s">
        <v>1276</v>
      </c>
      <c r="E99" t="s">
        <v>1277</v>
      </c>
      <c r="F99" t="s">
        <v>1031</v>
      </c>
      <c r="G99" t="s">
        <v>1576</v>
      </c>
      <c r="H99" t="s">
        <v>455</v>
      </c>
      <c r="I99" t="s">
        <v>1637</v>
      </c>
      <c r="J99" t="s">
        <v>1278</v>
      </c>
      <c r="K99" t="s">
        <v>1279</v>
      </c>
      <c r="L99" t="s">
        <v>1280</v>
      </c>
      <c r="M99" t="s">
        <v>1049</v>
      </c>
      <c r="N99">
        <v>8750</v>
      </c>
      <c r="O99">
        <v>88</v>
      </c>
      <c r="P99" t="s">
        <v>1289</v>
      </c>
      <c r="Q99">
        <v>309648793</v>
      </c>
      <c r="R99">
        <v>0</v>
      </c>
      <c r="S99">
        <v>0</v>
      </c>
      <c r="T99">
        <v>0</v>
      </c>
      <c r="U99">
        <v>0</v>
      </c>
      <c r="V99">
        <v>309648793</v>
      </c>
      <c r="W99">
        <v>92537200</v>
      </c>
      <c r="X99">
        <v>92537200</v>
      </c>
      <c r="Y99">
        <v>217111593</v>
      </c>
      <c r="Z99">
        <v>92537200</v>
      </c>
      <c r="AA99">
        <v>0</v>
      </c>
      <c r="AB99">
        <v>217111593</v>
      </c>
      <c r="AC99">
        <v>69941600</v>
      </c>
      <c r="AD99">
        <v>22595600</v>
      </c>
      <c r="AE99">
        <v>22595600</v>
      </c>
      <c r="AF99">
        <v>22595600</v>
      </c>
      <c r="AG99">
        <v>22595600</v>
      </c>
      <c r="AH99">
        <v>0</v>
      </c>
      <c r="AI99">
        <f t="shared" si="3"/>
        <v>0</v>
      </c>
      <c r="AJ99">
        <f t="shared" si="4"/>
        <v>0</v>
      </c>
      <c r="AK99">
        <f t="shared" si="5"/>
        <v>22595600</v>
      </c>
      <c r="AL99" s="59" t="s">
        <v>50</v>
      </c>
      <c r="AM99"/>
    </row>
    <row r="100" spans="1:39" hidden="1">
      <c r="A100" t="s">
        <v>1030</v>
      </c>
      <c r="B100" t="s">
        <v>797</v>
      </c>
      <c r="C100" t="s">
        <v>1275</v>
      </c>
      <c r="D100" t="s">
        <v>1276</v>
      </c>
      <c r="E100" t="s">
        <v>1277</v>
      </c>
      <c r="F100" t="s">
        <v>1031</v>
      </c>
      <c r="G100" t="s">
        <v>1576</v>
      </c>
      <c r="H100" t="s">
        <v>455</v>
      </c>
      <c r="I100" t="s">
        <v>1637</v>
      </c>
      <c r="J100" t="s">
        <v>1278</v>
      </c>
      <c r="K100" t="s">
        <v>1279</v>
      </c>
      <c r="L100" t="s">
        <v>1280</v>
      </c>
      <c r="M100" t="s">
        <v>1051</v>
      </c>
      <c r="N100">
        <v>8751</v>
      </c>
      <c r="O100">
        <v>89</v>
      </c>
      <c r="P100" t="s">
        <v>1290</v>
      </c>
      <c r="Q100">
        <v>287754440</v>
      </c>
      <c r="R100">
        <v>0</v>
      </c>
      <c r="S100">
        <v>0</v>
      </c>
      <c r="T100">
        <v>0</v>
      </c>
      <c r="U100">
        <v>0</v>
      </c>
      <c r="V100">
        <v>287754440</v>
      </c>
      <c r="W100">
        <v>0</v>
      </c>
      <c r="X100">
        <v>0</v>
      </c>
      <c r="Y100">
        <v>287754440</v>
      </c>
      <c r="Z100">
        <v>0</v>
      </c>
      <c r="AA100">
        <v>0</v>
      </c>
      <c r="AB100">
        <v>287754440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f t="shared" si="3"/>
        <v>0</v>
      </c>
      <c r="AJ100">
        <f t="shared" si="4"/>
        <v>0</v>
      </c>
      <c r="AK100">
        <f t="shared" si="5"/>
        <v>0</v>
      </c>
      <c r="AL100" s="59" t="s">
        <v>50</v>
      </c>
      <c r="AM100"/>
    </row>
    <row r="101" spans="1:39" hidden="1">
      <c r="A101" t="s">
        <v>1030</v>
      </c>
      <c r="B101" t="s">
        <v>797</v>
      </c>
      <c r="C101" t="s">
        <v>1275</v>
      </c>
      <c r="D101" t="s">
        <v>1276</v>
      </c>
      <c r="E101" t="s">
        <v>1277</v>
      </c>
      <c r="F101" t="s">
        <v>1031</v>
      </c>
      <c r="G101" t="s">
        <v>1576</v>
      </c>
      <c r="H101" t="s">
        <v>455</v>
      </c>
      <c r="I101" t="s">
        <v>1637</v>
      </c>
      <c r="J101" t="s">
        <v>1278</v>
      </c>
      <c r="K101" t="s">
        <v>1279</v>
      </c>
      <c r="L101" t="s">
        <v>1280</v>
      </c>
      <c r="M101" t="s">
        <v>1053</v>
      </c>
      <c r="N101">
        <v>8752</v>
      </c>
      <c r="O101">
        <v>90</v>
      </c>
      <c r="P101" t="s">
        <v>1291</v>
      </c>
      <c r="Q101">
        <v>118131109</v>
      </c>
      <c r="R101">
        <v>0</v>
      </c>
      <c r="S101">
        <v>0</v>
      </c>
      <c r="T101">
        <v>0</v>
      </c>
      <c r="U101">
        <v>0</v>
      </c>
      <c r="V101">
        <v>118131109</v>
      </c>
      <c r="W101">
        <v>45561100</v>
      </c>
      <c r="X101">
        <v>45561100</v>
      </c>
      <c r="Y101">
        <v>72570009</v>
      </c>
      <c r="Z101">
        <v>45561100</v>
      </c>
      <c r="AA101">
        <v>0</v>
      </c>
      <c r="AB101">
        <v>72570009</v>
      </c>
      <c r="AC101">
        <v>34770400</v>
      </c>
      <c r="AD101">
        <v>10790700</v>
      </c>
      <c r="AE101">
        <v>10790700</v>
      </c>
      <c r="AF101">
        <v>10790700</v>
      </c>
      <c r="AG101">
        <v>10790700</v>
      </c>
      <c r="AH101">
        <v>0</v>
      </c>
      <c r="AI101">
        <f t="shared" si="3"/>
        <v>0</v>
      </c>
      <c r="AJ101">
        <f t="shared" si="4"/>
        <v>0</v>
      </c>
      <c r="AK101">
        <f t="shared" si="5"/>
        <v>10790700</v>
      </c>
      <c r="AL101" s="59" t="s">
        <v>50</v>
      </c>
      <c r="AM101"/>
    </row>
    <row r="102" spans="1:39" hidden="1">
      <c r="A102" t="s">
        <v>1030</v>
      </c>
      <c r="B102" t="s">
        <v>797</v>
      </c>
      <c r="C102" t="s">
        <v>1275</v>
      </c>
      <c r="D102" t="s">
        <v>1276</v>
      </c>
      <c r="E102" t="s">
        <v>1277</v>
      </c>
      <c r="F102" t="s">
        <v>1031</v>
      </c>
      <c r="G102" t="s">
        <v>1576</v>
      </c>
      <c r="H102" t="s">
        <v>455</v>
      </c>
      <c r="I102" t="s">
        <v>1637</v>
      </c>
      <c r="J102" t="s">
        <v>1278</v>
      </c>
      <c r="K102" t="s">
        <v>1279</v>
      </c>
      <c r="L102" t="s">
        <v>1280</v>
      </c>
      <c r="M102" t="s">
        <v>1055</v>
      </c>
      <c r="N102">
        <v>8753</v>
      </c>
      <c r="O102">
        <v>91</v>
      </c>
      <c r="P102" t="s">
        <v>1292</v>
      </c>
      <c r="Q102">
        <v>88741701</v>
      </c>
      <c r="R102">
        <v>0</v>
      </c>
      <c r="S102">
        <v>0</v>
      </c>
      <c r="T102">
        <v>0</v>
      </c>
      <c r="U102">
        <v>0</v>
      </c>
      <c r="V102">
        <v>88741701</v>
      </c>
      <c r="W102">
        <v>23978000</v>
      </c>
      <c r="X102">
        <v>23978000</v>
      </c>
      <c r="Y102">
        <v>64763701</v>
      </c>
      <c r="Z102">
        <v>23978000</v>
      </c>
      <c r="AA102">
        <v>0</v>
      </c>
      <c r="AB102">
        <v>64763701</v>
      </c>
      <c r="AC102">
        <v>17779100</v>
      </c>
      <c r="AD102">
        <v>6198900</v>
      </c>
      <c r="AE102">
        <v>6198900</v>
      </c>
      <c r="AF102">
        <v>6198900</v>
      </c>
      <c r="AG102">
        <v>6198900</v>
      </c>
      <c r="AH102">
        <v>0</v>
      </c>
      <c r="AI102">
        <f t="shared" si="3"/>
        <v>0</v>
      </c>
      <c r="AJ102">
        <f t="shared" si="4"/>
        <v>0</v>
      </c>
      <c r="AK102">
        <f t="shared" si="5"/>
        <v>6198900</v>
      </c>
      <c r="AL102" s="59" t="s">
        <v>50</v>
      </c>
      <c r="AM102"/>
    </row>
    <row r="103" spans="1:39" hidden="1">
      <c r="A103" t="s">
        <v>1030</v>
      </c>
      <c r="B103" t="s">
        <v>797</v>
      </c>
      <c r="C103" t="s">
        <v>1275</v>
      </c>
      <c r="D103" t="s">
        <v>1276</v>
      </c>
      <c r="E103" t="s">
        <v>1277</v>
      </c>
      <c r="F103" t="s">
        <v>1031</v>
      </c>
      <c r="G103" t="s">
        <v>1576</v>
      </c>
      <c r="H103" t="s">
        <v>455</v>
      </c>
      <c r="I103" t="s">
        <v>1637</v>
      </c>
      <c r="J103" t="s">
        <v>1278</v>
      </c>
      <c r="K103" t="s">
        <v>1279</v>
      </c>
      <c r="L103" t="s">
        <v>1280</v>
      </c>
      <c r="M103" t="s">
        <v>1057</v>
      </c>
      <c r="N103">
        <v>8754</v>
      </c>
      <c r="O103">
        <v>92</v>
      </c>
      <c r="P103" t="s">
        <v>1293</v>
      </c>
      <c r="Q103">
        <v>118131109</v>
      </c>
      <c r="R103">
        <v>0</v>
      </c>
      <c r="S103">
        <v>0</v>
      </c>
      <c r="T103">
        <v>0</v>
      </c>
      <c r="U103">
        <v>0</v>
      </c>
      <c r="V103">
        <v>118131109</v>
      </c>
      <c r="W103">
        <v>34174500</v>
      </c>
      <c r="X103">
        <v>34174500</v>
      </c>
      <c r="Y103">
        <v>83956609</v>
      </c>
      <c r="Z103">
        <v>34174500</v>
      </c>
      <c r="AA103">
        <v>0</v>
      </c>
      <c r="AB103">
        <v>83956609</v>
      </c>
      <c r="AC103">
        <v>26080600</v>
      </c>
      <c r="AD103">
        <v>8093900</v>
      </c>
      <c r="AE103">
        <v>8093900</v>
      </c>
      <c r="AF103">
        <v>8093900</v>
      </c>
      <c r="AG103">
        <v>8093900</v>
      </c>
      <c r="AH103">
        <v>0</v>
      </c>
      <c r="AI103">
        <f t="shared" si="3"/>
        <v>0</v>
      </c>
      <c r="AJ103">
        <f t="shared" si="4"/>
        <v>0</v>
      </c>
      <c r="AK103">
        <f t="shared" si="5"/>
        <v>8093900</v>
      </c>
      <c r="AL103" s="59" t="s">
        <v>50</v>
      </c>
      <c r="AM103"/>
    </row>
    <row r="104" spans="1:39" hidden="1">
      <c r="A104" t="s">
        <v>1030</v>
      </c>
      <c r="B104" t="s">
        <v>797</v>
      </c>
      <c r="C104" t="s">
        <v>1275</v>
      </c>
      <c r="D104" t="s">
        <v>1276</v>
      </c>
      <c r="E104" t="s">
        <v>1277</v>
      </c>
      <c r="F104" t="s">
        <v>1031</v>
      </c>
      <c r="G104" t="s">
        <v>1576</v>
      </c>
      <c r="H104" t="s">
        <v>455</v>
      </c>
      <c r="I104" t="s">
        <v>1637</v>
      </c>
      <c r="J104" t="s">
        <v>1278</v>
      </c>
      <c r="K104" t="s">
        <v>1279</v>
      </c>
      <c r="L104" t="s">
        <v>1280</v>
      </c>
      <c r="M104" t="s">
        <v>1059</v>
      </c>
      <c r="N104">
        <v>8755</v>
      </c>
      <c r="O104">
        <v>93</v>
      </c>
      <c r="P104" t="s">
        <v>1294</v>
      </c>
      <c r="Q104">
        <v>78754072</v>
      </c>
      <c r="R104">
        <v>0</v>
      </c>
      <c r="S104">
        <v>0</v>
      </c>
      <c r="T104">
        <v>0</v>
      </c>
      <c r="U104">
        <v>0</v>
      </c>
      <c r="V104">
        <v>78754072</v>
      </c>
      <c r="W104">
        <v>22787500</v>
      </c>
      <c r="X104">
        <v>22787500</v>
      </c>
      <c r="Y104">
        <v>55966572</v>
      </c>
      <c r="Z104">
        <v>22787500</v>
      </c>
      <c r="AA104">
        <v>0</v>
      </c>
      <c r="AB104">
        <v>55966572</v>
      </c>
      <c r="AC104">
        <v>17390400</v>
      </c>
      <c r="AD104">
        <v>5397100</v>
      </c>
      <c r="AE104">
        <v>5397100</v>
      </c>
      <c r="AF104">
        <v>5397100</v>
      </c>
      <c r="AG104">
        <v>5397100</v>
      </c>
      <c r="AH104">
        <v>0</v>
      </c>
      <c r="AI104">
        <f t="shared" si="3"/>
        <v>0</v>
      </c>
      <c r="AJ104">
        <f t="shared" si="4"/>
        <v>0</v>
      </c>
      <c r="AK104">
        <f t="shared" si="5"/>
        <v>5397100</v>
      </c>
      <c r="AL104" s="59" t="s">
        <v>50</v>
      </c>
      <c r="AM104"/>
    </row>
    <row r="105" spans="1:39" hidden="1">
      <c r="A105" t="s">
        <v>1030</v>
      </c>
      <c r="B105" t="s">
        <v>797</v>
      </c>
      <c r="C105" t="s">
        <v>1275</v>
      </c>
      <c r="D105" t="s">
        <v>1276</v>
      </c>
      <c r="E105" t="s">
        <v>1277</v>
      </c>
      <c r="F105" t="s">
        <v>1031</v>
      </c>
      <c r="G105" t="s">
        <v>1576</v>
      </c>
      <c r="H105" t="s">
        <v>455</v>
      </c>
      <c r="I105" t="s">
        <v>1637</v>
      </c>
      <c r="J105" t="s">
        <v>1278</v>
      </c>
      <c r="K105" t="s">
        <v>1279</v>
      </c>
      <c r="L105" t="s">
        <v>1280</v>
      </c>
      <c r="M105" t="s">
        <v>1061</v>
      </c>
      <c r="N105">
        <v>8756</v>
      </c>
      <c r="O105">
        <v>94</v>
      </c>
      <c r="P105" t="s">
        <v>1295</v>
      </c>
      <c r="Q105">
        <v>227555737</v>
      </c>
      <c r="R105">
        <v>0</v>
      </c>
      <c r="S105">
        <v>0</v>
      </c>
      <c r="T105">
        <v>0</v>
      </c>
      <c r="U105">
        <v>0</v>
      </c>
      <c r="V105">
        <v>227555737</v>
      </c>
      <c r="W105">
        <v>56443742</v>
      </c>
      <c r="X105">
        <v>56443742</v>
      </c>
      <c r="Y105">
        <v>171111995</v>
      </c>
      <c r="Z105">
        <v>56443742</v>
      </c>
      <c r="AA105">
        <v>0</v>
      </c>
      <c r="AB105">
        <v>171111995</v>
      </c>
      <c r="AC105">
        <v>56443742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f t="shared" si="3"/>
        <v>0</v>
      </c>
      <c r="AJ105">
        <f t="shared" si="4"/>
        <v>0</v>
      </c>
      <c r="AK105">
        <f t="shared" si="5"/>
        <v>0</v>
      </c>
      <c r="AL105" s="59" t="s">
        <v>50</v>
      </c>
      <c r="AM105"/>
    </row>
    <row r="106" spans="1:39" hidden="1">
      <c r="A106" t="s">
        <v>1030</v>
      </c>
      <c r="B106" t="s">
        <v>797</v>
      </c>
      <c r="C106" t="s">
        <v>1275</v>
      </c>
      <c r="D106" t="s">
        <v>1276</v>
      </c>
      <c r="E106" t="s">
        <v>1277</v>
      </c>
      <c r="F106" t="s">
        <v>1031</v>
      </c>
      <c r="G106" t="s">
        <v>1576</v>
      </c>
      <c r="H106" t="s">
        <v>455</v>
      </c>
      <c r="I106" t="s">
        <v>1637</v>
      </c>
      <c r="J106" t="s">
        <v>1278</v>
      </c>
      <c r="K106" t="s">
        <v>1279</v>
      </c>
      <c r="L106" t="s">
        <v>1280</v>
      </c>
      <c r="M106" t="s">
        <v>1063</v>
      </c>
      <c r="N106">
        <v>8757</v>
      </c>
      <c r="O106">
        <v>95</v>
      </c>
      <c r="P106" t="s">
        <v>1296</v>
      </c>
      <c r="Q106">
        <v>80000000</v>
      </c>
      <c r="R106">
        <v>0</v>
      </c>
      <c r="S106">
        <v>0</v>
      </c>
      <c r="T106">
        <v>0</v>
      </c>
      <c r="U106">
        <v>0</v>
      </c>
      <c r="V106">
        <v>80000000</v>
      </c>
      <c r="W106">
        <v>0</v>
      </c>
      <c r="X106">
        <v>0</v>
      </c>
      <c r="Y106">
        <v>80000000</v>
      </c>
      <c r="Z106">
        <v>0</v>
      </c>
      <c r="AA106">
        <v>0</v>
      </c>
      <c r="AB106">
        <v>80000000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f t="shared" si="3"/>
        <v>0</v>
      </c>
      <c r="AJ106">
        <f t="shared" si="4"/>
        <v>0</v>
      </c>
      <c r="AK106">
        <f t="shared" si="5"/>
        <v>0</v>
      </c>
      <c r="AL106" s="59" t="s">
        <v>50</v>
      </c>
      <c r="AM106"/>
    </row>
    <row r="107" spans="1:39" hidden="1">
      <c r="A107" t="s">
        <v>1030</v>
      </c>
      <c r="B107" t="s">
        <v>797</v>
      </c>
      <c r="C107" t="s">
        <v>1275</v>
      </c>
      <c r="D107" t="s">
        <v>1276</v>
      </c>
      <c r="E107" t="s">
        <v>1277</v>
      </c>
      <c r="F107" t="s">
        <v>1031</v>
      </c>
      <c r="G107" t="s">
        <v>1576</v>
      </c>
      <c r="H107" t="s">
        <v>455</v>
      </c>
      <c r="I107" t="s">
        <v>1637</v>
      </c>
      <c r="J107" t="s">
        <v>1278</v>
      </c>
      <c r="K107" t="s">
        <v>1279</v>
      </c>
      <c r="L107" t="s">
        <v>1280</v>
      </c>
      <c r="M107" t="s">
        <v>1065</v>
      </c>
      <c r="N107">
        <v>8758</v>
      </c>
      <c r="O107">
        <v>96</v>
      </c>
      <c r="P107" t="s">
        <v>1297</v>
      </c>
      <c r="Q107">
        <v>22191139</v>
      </c>
      <c r="R107">
        <v>0</v>
      </c>
      <c r="S107">
        <v>0</v>
      </c>
      <c r="T107">
        <v>0</v>
      </c>
      <c r="U107">
        <v>0</v>
      </c>
      <c r="V107">
        <v>22191139</v>
      </c>
      <c r="W107">
        <v>4840546</v>
      </c>
      <c r="X107">
        <v>4840546</v>
      </c>
      <c r="Y107">
        <v>17350593</v>
      </c>
      <c r="Z107">
        <v>4840546</v>
      </c>
      <c r="AA107">
        <v>0</v>
      </c>
      <c r="AB107">
        <v>17350593</v>
      </c>
      <c r="AC107">
        <v>4840546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f t="shared" si="3"/>
        <v>0</v>
      </c>
      <c r="AJ107">
        <f t="shared" si="4"/>
        <v>0</v>
      </c>
      <c r="AK107">
        <f t="shared" si="5"/>
        <v>0</v>
      </c>
      <c r="AL107" s="59" t="s">
        <v>50</v>
      </c>
      <c r="AM107"/>
    </row>
    <row r="108" spans="1:39" hidden="1">
      <c r="A108" t="s">
        <v>1030</v>
      </c>
      <c r="B108" t="s">
        <v>797</v>
      </c>
      <c r="C108" t="s">
        <v>1275</v>
      </c>
      <c r="D108" t="s">
        <v>1276</v>
      </c>
      <c r="E108" t="s">
        <v>1277</v>
      </c>
      <c r="F108" t="s">
        <v>1031</v>
      </c>
      <c r="G108" t="s">
        <v>1576</v>
      </c>
      <c r="H108" t="s">
        <v>455</v>
      </c>
      <c r="I108" t="s">
        <v>1637</v>
      </c>
      <c r="J108" t="s">
        <v>1278</v>
      </c>
      <c r="K108" t="s">
        <v>1279</v>
      </c>
      <c r="L108" t="s">
        <v>1280</v>
      </c>
      <c r="M108" t="s">
        <v>1096</v>
      </c>
      <c r="N108">
        <v>8759</v>
      </c>
      <c r="O108">
        <v>97</v>
      </c>
      <c r="P108" t="s">
        <v>1298</v>
      </c>
      <c r="Q108">
        <v>330000000</v>
      </c>
      <c r="R108">
        <v>0</v>
      </c>
      <c r="S108">
        <v>0</v>
      </c>
      <c r="T108">
        <v>0</v>
      </c>
      <c r="U108">
        <v>0</v>
      </c>
      <c r="V108">
        <v>330000000</v>
      </c>
      <c r="W108">
        <v>753698</v>
      </c>
      <c r="X108">
        <v>753698</v>
      </c>
      <c r="Y108">
        <v>329246302</v>
      </c>
      <c r="Z108">
        <v>753698</v>
      </c>
      <c r="AA108">
        <v>0</v>
      </c>
      <c r="AB108">
        <v>329246302</v>
      </c>
      <c r="AC108">
        <v>753698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f t="shared" si="3"/>
        <v>0</v>
      </c>
      <c r="AJ108">
        <f t="shared" si="4"/>
        <v>0</v>
      </c>
      <c r="AK108">
        <f t="shared" si="5"/>
        <v>0</v>
      </c>
      <c r="AL108" s="59" t="s">
        <v>50</v>
      </c>
      <c r="AM108"/>
    </row>
    <row r="109" spans="1:39" hidden="1">
      <c r="A109" t="s">
        <v>1030</v>
      </c>
      <c r="B109" t="s">
        <v>797</v>
      </c>
      <c r="C109" t="s">
        <v>1275</v>
      </c>
      <c r="D109" t="s">
        <v>1276</v>
      </c>
      <c r="E109" t="s">
        <v>1277</v>
      </c>
      <c r="F109" t="s">
        <v>1031</v>
      </c>
      <c r="G109" t="s">
        <v>1576</v>
      </c>
      <c r="H109" t="s">
        <v>455</v>
      </c>
      <c r="I109" t="s">
        <v>1637</v>
      </c>
      <c r="J109" t="s">
        <v>1278</v>
      </c>
      <c r="K109" t="s">
        <v>1279</v>
      </c>
      <c r="L109" t="s">
        <v>1280</v>
      </c>
      <c r="M109" t="s">
        <v>1098</v>
      </c>
      <c r="N109">
        <v>8760</v>
      </c>
      <c r="O109">
        <v>98</v>
      </c>
      <c r="P109" t="s">
        <v>1299</v>
      </c>
      <c r="Q109">
        <v>20000000</v>
      </c>
      <c r="R109">
        <v>0</v>
      </c>
      <c r="S109">
        <v>0</v>
      </c>
      <c r="T109">
        <v>0</v>
      </c>
      <c r="U109">
        <v>0</v>
      </c>
      <c r="V109">
        <v>20000000</v>
      </c>
      <c r="W109">
        <v>0</v>
      </c>
      <c r="X109">
        <v>0</v>
      </c>
      <c r="Y109">
        <v>20000000</v>
      </c>
      <c r="Z109">
        <v>0</v>
      </c>
      <c r="AA109">
        <v>0</v>
      </c>
      <c r="AB109">
        <v>20000000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f t="shared" si="3"/>
        <v>0</v>
      </c>
      <c r="AJ109">
        <f t="shared" si="4"/>
        <v>0</v>
      </c>
      <c r="AK109">
        <f t="shared" si="5"/>
        <v>0</v>
      </c>
      <c r="AL109" s="59" t="s">
        <v>50</v>
      </c>
      <c r="AM109"/>
    </row>
    <row r="110" spans="1:39" hidden="1">
      <c r="A110" t="s">
        <v>1030</v>
      </c>
      <c r="B110" t="s">
        <v>797</v>
      </c>
      <c r="C110" t="s">
        <v>1275</v>
      </c>
      <c r="D110" t="s">
        <v>1300</v>
      </c>
      <c r="E110" t="s">
        <v>1301</v>
      </c>
      <c r="F110" t="s">
        <v>1031</v>
      </c>
      <c r="G110" t="s">
        <v>1576</v>
      </c>
      <c r="H110" t="s">
        <v>455</v>
      </c>
      <c r="I110" t="s">
        <v>1637</v>
      </c>
      <c r="J110" t="s">
        <v>1302</v>
      </c>
      <c r="K110" t="s">
        <v>1302</v>
      </c>
      <c r="L110" t="s">
        <v>1280</v>
      </c>
      <c r="M110" t="s">
        <v>1303</v>
      </c>
      <c r="N110">
        <v>8761</v>
      </c>
      <c r="O110">
        <v>99</v>
      </c>
      <c r="P110" t="s">
        <v>1304</v>
      </c>
      <c r="Q110">
        <v>625000000</v>
      </c>
      <c r="R110">
        <v>0</v>
      </c>
      <c r="S110">
        <v>0</v>
      </c>
      <c r="T110">
        <v>0</v>
      </c>
      <c r="U110">
        <v>68340326</v>
      </c>
      <c r="V110">
        <v>556659674</v>
      </c>
      <c r="W110">
        <v>0</v>
      </c>
      <c r="X110">
        <v>538871834</v>
      </c>
      <c r="Y110">
        <v>17787840</v>
      </c>
      <c r="Z110">
        <v>0</v>
      </c>
      <c r="AA110">
        <v>0</v>
      </c>
      <c r="AB110">
        <v>556659674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f t="shared" si="3"/>
        <v>538871834</v>
      </c>
      <c r="AJ110">
        <f t="shared" si="4"/>
        <v>0</v>
      </c>
      <c r="AK110">
        <f t="shared" si="5"/>
        <v>0</v>
      </c>
      <c r="AL110" s="59" t="s">
        <v>98</v>
      </c>
      <c r="AM110"/>
    </row>
    <row r="111" spans="1:39" hidden="1">
      <c r="A111" t="s">
        <v>1030</v>
      </c>
      <c r="B111" t="s">
        <v>797</v>
      </c>
      <c r="C111" t="s">
        <v>1275</v>
      </c>
      <c r="D111" t="s">
        <v>1300</v>
      </c>
      <c r="E111" t="s">
        <v>1301</v>
      </c>
      <c r="F111" t="s">
        <v>1031</v>
      </c>
      <c r="G111" t="s">
        <v>1576</v>
      </c>
      <c r="H111" t="s">
        <v>455</v>
      </c>
      <c r="I111" t="s">
        <v>1637</v>
      </c>
      <c r="J111" t="s">
        <v>1302</v>
      </c>
      <c r="K111" t="s">
        <v>1302</v>
      </c>
      <c r="L111" t="s">
        <v>1280</v>
      </c>
      <c r="M111" t="s">
        <v>1305</v>
      </c>
      <c r="N111">
        <v>8762</v>
      </c>
      <c r="O111">
        <v>100</v>
      </c>
      <c r="P111" t="s">
        <v>1639</v>
      </c>
      <c r="Q111">
        <v>8500000</v>
      </c>
      <c r="R111">
        <v>0</v>
      </c>
      <c r="S111">
        <v>0</v>
      </c>
      <c r="T111">
        <v>0</v>
      </c>
      <c r="U111">
        <v>4500000</v>
      </c>
      <c r="V111">
        <v>4000000</v>
      </c>
      <c r="W111">
        <v>0</v>
      </c>
      <c r="X111">
        <v>0</v>
      </c>
      <c r="Y111">
        <v>4000000</v>
      </c>
      <c r="Z111">
        <v>0</v>
      </c>
      <c r="AA111">
        <v>0</v>
      </c>
      <c r="AB111">
        <v>4000000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f t="shared" si="3"/>
        <v>0</v>
      </c>
      <c r="AJ111">
        <f t="shared" si="4"/>
        <v>0</v>
      </c>
      <c r="AK111">
        <f t="shared" si="5"/>
        <v>0</v>
      </c>
      <c r="AL111" s="59" t="s">
        <v>98</v>
      </c>
      <c r="AM111"/>
    </row>
    <row r="112" spans="1:39" hidden="1">
      <c r="A112" t="s">
        <v>1030</v>
      </c>
      <c r="B112" t="s">
        <v>797</v>
      </c>
      <c r="C112" t="s">
        <v>1275</v>
      </c>
      <c r="D112" t="s">
        <v>1300</v>
      </c>
      <c r="E112" t="s">
        <v>1301</v>
      </c>
      <c r="F112" t="s">
        <v>1031</v>
      </c>
      <c r="G112" t="s">
        <v>1576</v>
      </c>
      <c r="H112" t="s">
        <v>455</v>
      </c>
      <c r="I112" t="s">
        <v>1637</v>
      </c>
      <c r="J112" t="s">
        <v>1302</v>
      </c>
      <c r="K112" t="s">
        <v>1302</v>
      </c>
      <c r="L112" t="s">
        <v>1280</v>
      </c>
      <c r="M112" t="s">
        <v>1067</v>
      </c>
      <c r="N112">
        <v>8763</v>
      </c>
      <c r="O112">
        <v>101</v>
      </c>
      <c r="P112" t="s">
        <v>1307</v>
      </c>
      <c r="Q112">
        <v>62137840</v>
      </c>
      <c r="R112">
        <v>0</v>
      </c>
      <c r="S112">
        <v>0</v>
      </c>
      <c r="T112">
        <v>0</v>
      </c>
      <c r="U112">
        <v>17287840</v>
      </c>
      <c r="V112">
        <v>44850000</v>
      </c>
      <c r="W112">
        <v>4500237</v>
      </c>
      <c r="X112">
        <v>15065873</v>
      </c>
      <c r="Y112">
        <v>29784127</v>
      </c>
      <c r="Z112">
        <v>15065873</v>
      </c>
      <c r="AA112">
        <v>10565636</v>
      </c>
      <c r="AB112">
        <v>40349763</v>
      </c>
      <c r="AC112">
        <v>3874532</v>
      </c>
      <c r="AD112">
        <v>1228973</v>
      </c>
      <c r="AE112">
        <v>0</v>
      </c>
      <c r="AF112">
        <v>0</v>
      </c>
      <c r="AG112">
        <v>1228973</v>
      </c>
      <c r="AH112">
        <v>3117141</v>
      </c>
      <c r="AI112">
        <f t="shared" si="3"/>
        <v>0</v>
      </c>
      <c r="AJ112">
        <f t="shared" si="4"/>
        <v>10565636</v>
      </c>
      <c r="AK112">
        <f t="shared" si="5"/>
        <v>625705</v>
      </c>
      <c r="AL112" s="59" t="s">
        <v>98</v>
      </c>
      <c r="AM112"/>
    </row>
    <row r="113" spans="1:39" hidden="1">
      <c r="A113" t="s">
        <v>1030</v>
      </c>
      <c r="B113" t="s">
        <v>797</v>
      </c>
      <c r="C113" t="s">
        <v>1275</v>
      </c>
      <c r="D113" t="s">
        <v>1300</v>
      </c>
      <c r="E113" t="s">
        <v>1301</v>
      </c>
      <c r="F113" t="s">
        <v>1031</v>
      </c>
      <c r="G113" t="s">
        <v>1576</v>
      </c>
      <c r="H113" t="s">
        <v>455</v>
      </c>
      <c r="I113" t="s">
        <v>1637</v>
      </c>
      <c r="J113" t="s">
        <v>1302</v>
      </c>
      <c r="K113" t="s">
        <v>1302</v>
      </c>
      <c r="L113" t="s">
        <v>1280</v>
      </c>
      <c r="M113" t="s">
        <v>1071</v>
      </c>
      <c r="N113">
        <v>8764</v>
      </c>
      <c r="O113">
        <v>102</v>
      </c>
      <c r="P113" t="s">
        <v>1309</v>
      </c>
      <c r="Q113">
        <v>300000000</v>
      </c>
      <c r="R113">
        <v>0</v>
      </c>
      <c r="S113">
        <v>0</v>
      </c>
      <c r="T113">
        <v>0</v>
      </c>
      <c r="U113">
        <v>56755565</v>
      </c>
      <c r="V113">
        <v>243244435</v>
      </c>
      <c r="W113">
        <v>0</v>
      </c>
      <c r="X113">
        <v>243244435</v>
      </c>
      <c r="Y113">
        <v>0</v>
      </c>
      <c r="Z113">
        <v>243240985</v>
      </c>
      <c r="AA113">
        <v>243240985</v>
      </c>
      <c r="AB113">
        <v>243244435</v>
      </c>
      <c r="AC113">
        <v>0</v>
      </c>
      <c r="AD113">
        <v>0</v>
      </c>
      <c r="AE113">
        <v>0</v>
      </c>
      <c r="AF113">
        <v>243240985</v>
      </c>
      <c r="AG113">
        <v>0</v>
      </c>
      <c r="AH113">
        <v>0</v>
      </c>
      <c r="AI113">
        <f t="shared" si="3"/>
        <v>3450</v>
      </c>
      <c r="AJ113">
        <f t="shared" si="4"/>
        <v>243240985</v>
      </c>
      <c r="AK113">
        <f t="shared" si="5"/>
        <v>0</v>
      </c>
      <c r="AL113" s="59" t="s">
        <v>98</v>
      </c>
      <c r="AM113"/>
    </row>
    <row r="114" spans="1:39" hidden="1">
      <c r="A114" t="s">
        <v>1030</v>
      </c>
      <c r="B114" t="s">
        <v>797</v>
      </c>
      <c r="C114" t="s">
        <v>1275</v>
      </c>
      <c r="D114" t="s">
        <v>1300</v>
      </c>
      <c r="E114" t="s">
        <v>1301</v>
      </c>
      <c r="F114" t="s">
        <v>1031</v>
      </c>
      <c r="G114" t="s">
        <v>1576</v>
      </c>
      <c r="H114" t="s">
        <v>455</v>
      </c>
      <c r="I114" t="s">
        <v>1637</v>
      </c>
      <c r="J114" t="s">
        <v>1302</v>
      </c>
      <c r="K114" t="s">
        <v>1302</v>
      </c>
      <c r="L114" t="s">
        <v>1280</v>
      </c>
      <c r="M114" t="s">
        <v>1073</v>
      </c>
      <c r="N114">
        <v>8765</v>
      </c>
      <c r="O114">
        <v>103</v>
      </c>
      <c r="P114" t="s">
        <v>1310</v>
      </c>
      <c r="Q114">
        <v>6000000</v>
      </c>
      <c r="R114">
        <v>0</v>
      </c>
      <c r="S114">
        <v>0</v>
      </c>
      <c r="T114">
        <v>0</v>
      </c>
      <c r="U114">
        <v>0</v>
      </c>
      <c r="V114">
        <v>6000000</v>
      </c>
      <c r="W114">
        <v>1160248</v>
      </c>
      <c r="X114">
        <v>6000000</v>
      </c>
      <c r="Y114">
        <v>0</v>
      </c>
      <c r="Z114">
        <v>6000000</v>
      </c>
      <c r="AA114">
        <v>4839752</v>
      </c>
      <c r="AB114">
        <v>4839752</v>
      </c>
      <c r="AC114">
        <v>1160248</v>
      </c>
      <c r="AD114">
        <v>266049</v>
      </c>
      <c r="AE114">
        <v>0</v>
      </c>
      <c r="AF114">
        <v>0</v>
      </c>
      <c r="AG114">
        <v>266049</v>
      </c>
      <c r="AH114">
        <v>266049</v>
      </c>
      <c r="AI114">
        <f t="shared" si="3"/>
        <v>0</v>
      </c>
      <c r="AJ114">
        <f t="shared" si="4"/>
        <v>4839752</v>
      </c>
      <c r="AK114">
        <f t="shared" si="5"/>
        <v>0</v>
      </c>
      <c r="AL114" s="59" t="s">
        <v>98</v>
      </c>
      <c r="AM114"/>
    </row>
    <row r="115" spans="1:39" hidden="1">
      <c r="A115" t="s">
        <v>1030</v>
      </c>
      <c r="B115" t="s">
        <v>797</v>
      </c>
      <c r="C115" t="s">
        <v>1275</v>
      </c>
      <c r="D115" t="s">
        <v>1300</v>
      </c>
      <c r="E115" t="s">
        <v>1301</v>
      </c>
      <c r="F115" t="s">
        <v>1031</v>
      </c>
      <c r="G115" t="s">
        <v>1576</v>
      </c>
      <c r="H115" t="s">
        <v>455</v>
      </c>
      <c r="I115" t="s">
        <v>1637</v>
      </c>
      <c r="J115" t="s">
        <v>1302</v>
      </c>
      <c r="K115" t="s">
        <v>1302</v>
      </c>
      <c r="L115" t="s">
        <v>1280</v>
      </c>
      <c r="M115" t="s">
        <v>1640</v>
      </c>
      <c r="N115">
        <v>8766</v>
      </c>
      <c r="O115">
        <v>104</v>
      </c>
      <c r="P115" t="s">
        <v>1641</v>
      </c>
      <c r="Q115">
        <v>1500000</v>
      </c>
      <c r="R115">
        <v>0</v>
      </c>
      <c r="S115">
        <v>0</v>
      </c>
      <c r="T115">
        <v>900000</v>
      </c>
      <c r="U115">
        <v>0</v>
      </c>
      <c r="V115">
        <v>2400000</v>
      </c>
      <c r="W115">
        <v>0</v>
      </c>
      <c r="X115">
        <v>2114800</v>
      </c>
      <c r="Y115">
        <v>285200</v>
      </c>
      <c r="Z115">
        <v>2114800</v>
      </c>
      <c r="AA115">
        <v>2114800</v>
      </c>
      <c r="AB115">
        <v>2400000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f t="shared" si="3"/>
        <v>0</v>
      </c>
      <c r="AJ115">
        <f t="shared" si="4"/>
        <v>2114800</v>
      </c>
      <c r="AK115">
        <f t="shared" si="5"/>
        <v>0</v>
      </c>
      <c r="AL115" s="59" t="s">
        <v>98</v>
      </c>
      <c r="AM115"/>
    </row>
    <row r="116" spans="1:39" hidden="1">
      <c r="A116" t="s">
        <v>1030</v>
      </c>
      <c r="B116" t="s">
        <v>797</v>
      </c>
      <c r="C116" t="s">
        <v>1275</v>
      </c>
      <c r="D116" t="s">
        <v>1300</v>
      </c>
      <c r="E116" t="s">
        <v>1301</v>
      </c>
      <c r="F116" t="s">
        <v>1031</v>
      </c>
      <c r="G116" t="s">
        <v>1576</v>
      </c>
      <c r="H116" t="s">
        <v>455</v>
      </c>
      <c r="I116" t="s">
        <v>1637</v>
      </c>
      <c r="J116" t="s">
        <v>1302</v>
      </c>
      <c r="K116" t="s">
        <v>1302</v>
      </c>
      <c r="L116" t="s">
        <v>1280</v>
      </c>
      <c r="M116" t="s">
        <v>1075</v>
      </c>
      <c r="N116">
        <v>8767</v>
      </c>
      <c r="O116">
        <v>105</v>
      </c>
      <c r="P116" t="s">
        <v>1311</v>
      </c>
      <c r="Q116">
        <v>64540212</v>
      </c>
      <c r="R116">
        <v>0</v>
      </c>
      <c r="S116">
        <v>0</v>
      </c>
      <c r="T116">
        <v>0</v>
      </c>
      <c r="U116">
        <v>0</v>
      </c>
      <c r="V116">
        <v>64540212</v>
      </c>
      <c r="W116">
        <v>0</v>
      </c>
      <c r="X116">
        <v>5780250</v>
      </c>
      <c r="Y116">
        <v>58759962</v>
      </c>
      <c r="Z116">
        <v>5780250</v>
      </c>
      <c r="AA116">
        <v>5780250</v>
      </c>
      <c r="AB116">
        <v>64540212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f t="shared" si="3"/>
        <v>0</v>
      </c>
      <c r="AJ116">
        <f t="shared" si="4"/>
        <v>5780250</v>
      </c>
      <c r="AK116">
        <f t="shared" si="5"/>
        <v>0</v>
      </c>
      <c r="AL116" s="59" t="s">
        <v>98</v>
      </c>
      <c r="AM116"/>
    </row>
    <row r="117" spans="1:39" hidden="1">
      <c r="A117" t="s">
        <v>1030</v>
      </c>
      <c r="B117" t="s">
        <v>797</v>
      </c>
      <c r="C117" t="s">
        <v>1275</v>
      </c>
      <c r="D117" t="s">
        <v>1300</v>
      </c>
      <c r="E117" t="s">
        <v>1301</v>
      </c>
      <c r="F117" t="s">
        <v>1031</v>
      </c>
      <c r="G117" t="s">
        <v>1576</v>
      </c>
      <c r="H117" t="s">
        <v>455</v>
      </c>
      <c r="I117" t="s">
        <v>1637</v>
      </c>
      <c r="J117" t="s">
        <v>1302</v>
      </c>
      <c r="K117" t="s">
        <v>1302</v>
      </c>
      <c r="L117" t="s">
        <v>1280</v>
      </c>
      <c r="M117" t="s">
        <v>1077</v>
      </c>
      <c r="N117">
        <v>8768</v>
      </c>
      <c r="O117">
        <v>106</v>
      </c>
      <c r="P117" t="s">
        <v>1312</v>
      </c>
      <c r="Q117">
        <v>817268919</v>
      </c>
      <c r="R117">
        <v>0</v>
      </c>
      <c r="S117">
        <v>0</v>
      </c>
      <c r="T117">
        <v>9242341</v>
      </c>
      <c r="U117">
        <v>0</v>
      </c>
      <c r="V117">
        <v>826511260</v>
      </c>
      <c r="W117">
        <v>287539489</v>
      </c>
      <c r="X117">
        <v>826339685</v>
      </c>
      <c r="Y117">
        <v>171575</v>
      </c>
      <c r="Z117">
        <v>821511260</v>
      </c>
      <c r="AA117">
        <v>533971771</v>
      </c>
      <c r="AB117">
        <v>538971771</v>
      </c>
      <c r="AC117">
        <v>287539489</v>
      </c>
      <c r="AD117">
        <v>18458813</v>
      </c>
      <c r="AE117">
        <v>0</v>
      </c>
      <c r="AF117">
        <v>5000000</v>
      </c>
      <c r="AG117">
        <v>18458813</v>
      </c>
      <c r="AH117">
        <v>18458813</v>
      </c>
      <c r="AI117">
        <f t="shared" si="3"/>
        <v>4828425</v>
      </c>
      <c r="AJ117">
        <f t="shared" si="4"/>
        <v>533971771</v>
      </c>
      <c r="AK117">
        <f t="shared" si="5"/>
        <v>0</v>
      </c>
      <c r="AL117" s="59" t="s">
        <v>98</v>
      </c>
      <c r="AM117"/>
    </row>
    <row r="118" spans="1:39" hidden="1">
      <c r="A118" t="s">
        <v>1030</v>
      </c>
      <c r="B118" t="s">
        <v>797</v>
      </c>
      <c r="C118" t="s">
        <v>1275</v>
      </c>
      <c r="D118" t="s">
        <v>1300</v>
      </c>
      <c r="E118" t="s">
        <v>1301</v>
      </c>
      <c r="F118" t="s">
        <v>1031</v>
      </c>
      <c r="G118" t="s">
        <v>1576</v>
      </c>
      <c r="H118" t="s">
        <v>455</v>
      </c>
      <c r="I118" t="s">
        <v>1637</v>
      </c>
      <c r="J118" t="s">
        <v>1302</v>
      </c>
      <c r="K118" t="s">
        <v>1302</v>
      </c>
      <c r="L118" t="s">
        <v>1280</v>
      </c>
      <c r="M118" t="s">
        <v>1642</v>
      </c>
      <c r="N118">
        <v>8769</v>
      </c>
      <c r="O118">
        <v>107</v>
      </c>
      <c r="P118" t="s">
        <v>1313</v>
      </c>
      <c r="Q118">
        <v>505890000</v>
      </c>
      <c r="R118">
        <v>0</v>
      </c>
      <c r="S118">
        <v>0</v>
      </c>
      <c r="T118">
        <v>101127965</v>
      </c>
      <c r="U118">
        <v>0</v>
      </c>
      <c r="V118">
        <v>607017965</v>
      </c>
      <c r="W118">
        <v>0</v>
      </c>
      <c r="X118">
        <v>607015602</v>
      </c>
      <c r="Y118">
        <v>2363</v>
      </c>
      <c r="Z118">
        <v>406866672</v>
      </c>
      <c r="AA118">
        <v>406866672</v>
      </c>
      <c r="AB118">
        <v>607017965</v>
      </c>
      <c r="AC118">
        <v>0</v>
      </c>
      <c r="AD118">
        <v>0</v>
      </c>
      <c r="AE118">
        <v>0</v>
      </c>
      <c r="AF118">
        <v>406866672</v>
      </c>
      <c r="AG118">
        <v>0</v>
      </c>
      <c r="AH118">
        <v>0</v>
      </c>
      <c r="AI118">
        <f t="shared" si="3"/>
        <v>200148930</v>
      </c>
      <c r="AJ118">
        <f t="shared" si="4"/>
        <v>406866672</v>
      </c>
      <c r="AK118">
        <f t="shared" si="5"/>
        <v>0</v>
      </c>
      <c r="AL118" s="59" t="s">
        <v>98</v>
      </c>
      <c r="AM118"/>
    </row>
    <row r="119" spans="1:39" hidden="1">
      <c r="A119" t="s">
        <v>1030</v>
      </c>
      <c r="B119" t="s">
        <v>797</v>
      </c>
      <c r="C119" t="s">
        <v>1275</v>
      </c>
      <c r="D119" t="s">
        <v>1300</v>
      </c>
      <c r="E119" t="s">
        <v>1301</v>
      </c>
      <c r="F119" t="s">
        <v>1031</v>
      </c>
      <c r="G119" t="s">
        <v>1576</v>
      </c>
      <c r="H119" t="s">
        <v>455</v>
      </c>
      <c r="I119" t="s">
        <v>1637</v>
      </c>
      <c r="J119" t="s">
        <v>1302</v>
      </c>
      <c r="K119" t="s">
        <v>1302</v>
      </c>
      <c r="L119" t="s">
        <v>1280</v>
      </c>
      <c r="M119" t="s">
        <v>1079</v>
      </c>
      <c r="N119">
        <v>8770</v>
      </c>
      <c r="O119">
        <v>108</v>
      </c>
      <c r="P119" t="s">
        <v>1314</v>
      </c>
      <c r="Q119">
        <v>43026808</v>
      </c>
      <c r="R119">
        <v>0</v>
      </c>
      <c r="S119">
        <v>0</v>
      </c>
      <c r="T119">
        <v>0</v>
      </c>
      <c r="U119">
        <v>23159405</v>
      </c>
      <c r="V119">
        <v>19867403</v>
      </c>
      <c r="W119">
        <v>0</v>
      </c>
      <c r="X119">
        <v>0</v>
      </c>
      <c r="Y119">
        <v>19867403</v>
      </c>
      <c r="Z119">
        <v>0</v>
      </c>
      <c r="AA119">
        <v>0</v>
      </c>
      <c r="AB119">
        <v>19867403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f t="shared" si="3"/>
        <v>0</v>
      </c>
      <c r="AJ119">
        <f t="shared" si="4"/>
        <v>0</v>
      </c>
      <c r="AK119">
        <f t="shared" si="5"/>
        <v>0</v>
      </c>
      <c r="AL119" s="59" t="s">
        <v>98</v>
      </c>
      <c r="AM119"/>
    </row>
    <row r="120" spans="1:39" hidden="1">
      <c r="A120" t="s">
        <v>1030</v>
      </c>
      <c r="B120" t="s">
        <v>797</v>
      </c>
      <c r="C120" t="s">
        <v>1275</v>
      </c>
      <c r="D120" t="s">
        <v>1300</v>
      </c>
      <c r="E120" t="s">
        <v>1301</v>
      </c>
      <c r="F120" t="s">
        <v>1031</v>
      </c>
      <c r="G120" t="s">
        <v>1576</v>
      </c>
      <c r="H120" t="s">
        <v>455</v>
      </c>
      <c r="I120" t="s">
        <v>1637</v>
      </c>
      <c r="J120" t="s">
        <v>1302</v>
      </c>
      <c r="K120" t="s">
        <v>1302</v>
      </c>
      <c r="L120" t="s">
        <v>1280</v>
      </c>
      <c r="M120" t="s">
        <v>1081</v>
      </c>
      <c r="N120">
        <v>8771</v>
      </c>
      <c r="O120">
        <v>109</v>
      </c>
      <c r="P120" t="s">
        <v>1315</v>
      </c>
      <c r="Q120">
        <v>35000000</v>
      </c>
      <c r="R120">
        <v>0</v>
      </c>
      <c r="S120">
        <v>0</v>
      </c>
      <c r="T120">
        <v>0</v>
      </c>
      <c r="U120">
        <v>0</v>
      </c>
      <c r="V120">
        <v>35000000</v>
      </c>
      <c r="W120">
        <v>6181968</v>
      </c>
      <c r="X120">
        <v>26425546</v>
      </c>
      <c r="Y120">
        <v>8574454</v>
      </c>
      <c r="Z120">
        <v>26425546</v>
      </c>
      <c r="AA120">
        <v>20243578</v>
      </c>
      <c r="AB120">
        <v>28818032</v>
      </c>
      <c r="AC120">
        <v>6181968</v>
      </c>
      <c r="AD120">
        <v>1798441</v>
      </c>
      <c r="AE120">
        <v>0</v>
      </c>
      <c r="AF120">
        <v>0</v>
      </c>
      <c r="AG120">
        <v>1798441</v>
      </c>
      <c r="AH120">
        <v>1798441</v>
      </c>
      <c r="AI120">
        <f t="shared" si="3"/>
        <v>0</v>
      </c>
      <c r="AJ120">
        <f t="shared" si="4"/>
        <v>20243578</v>
      </c>
      <c r="AK120">
        <f t="shared" si="5"/>
        <v>0</v>
      </c>
      <c r="AL120" s="59" t="s">
        <v>98</v>
      </c>
      <c r="AM120"/>
    </row>
    <row r="121" spans="1:39" hidden="1">
      <c r="A121" t="s">
        <v>1030</v>
      </c>
      <c r="B121" t="s">
        <v>797</v>
      </c>
      <c r="C121" t="s">
        <v>1275</v>
      </c>
      <c r="D121" t="s">
        <v>1300</v>
      </c>
      <c r="E121" t="s">
        <v>1301</v>
      </c>
      <c r="F121" t="s">
        <v>1031</v>
      </c>
      <c r="G121" t="s">
        <v>1576</v>
      </c>
      <c r="H121" t="s">
        <v>455</v>
      </c>
      <c r="I121" t="s">
        <v>1637</v>
      </c>
      <c r="J121" t="s">
        <v>1302</v>
      </c>
      <c r="K121" t="s">
        <v>1302</v>
      </c>
      <c r="L121" t="s">
        <v>1280</v>
      </c>
      <c r="M121" t="s">
        <v>1083</v>
      </c>
      <c r="N121">
        <v>8772</v>
      </c>
      <c r="O121">
        <v>110</v>
      </c>
      <c r="P121" t="s">
        <v>1316</v>
      </c>
      <c r="Q121">
        <v>128880000</v>
      </c>
      <c r="R121">
        <v>0</v>
      </c>
      <c r="S121">
        <v>0</v>
      </c>
      <c r="T121">
        <v>0</v>
      </c>
      <c r="U121">
        <v>0</v>
      </c>
      <c r="V121">
        <v>128880000</v>
      </c>
      <c r="W121">
        <v>49293463</v>
      </c>
      <c r="X121">
        <v>128880000</v>
      </c>
      <c r="Y121">
        <v>0</v>
      </c>
      <c r="Z121">
        <v>128880000</v>
      </c>
      <c r="AA121">
        <v>79586537</v>
      </c>
      <c r="AB121">
        <v>79586537</v>
      </c>
      <c r="AC121">
        <v>49293463</v>
      </c>
      <c r="AD121">
        <v>12627576</v>
      </c>
      <c r="AE121">
        <v>0</v>
      </c>
      <c r="AF121">
        <v>0</v>
      </c>
      <c r="AG121">
        <v>12627576</v>
      </c>
      <c r="AH121">
        <v>12627576</v>
      </c>
      <c r="AI121">
        <f t="shared" si="3"/>
        <v>0</v>
      </c>
      <c r="AJ121">
        <f t="shared" si="4"/>
        <v>79586537</v>
      </c>
      <c r="AK121">
        <f t="shared" si="5"/>
        <v>0</v>
      </c>
      <c r="AL121" s="59" t="s">
        <v>98</v>
      </c>
      <c r="AM121"/>
    </row>
    <row r="122" spans="1:39" hidden="1">
      <c r="A122" t="s">
        <v>1030</v>
      </c>
      <c r="B122" t="s">
        <v>797</v>
      </c>
      <c r="C122" t="s">
        <v>1275</v>
      </c>
      <c r="D122" t="s">
        <v>1300</v>
      </c>
      <c r="E122" t="s">
        <v>1301</v>
      </c>
      <c r="F122" t="s">
        <v>1031</v>
      </c>
      <c r="G122" t="s">
        <v>1576</v>
      </c>
      <c r="H122" t="s">
        <v>455</v>
      </c>
      <c r="I122" t="s">
        <v>1637</v>
      </c>
      <c r="J122" t="s">
        <v>1302</v>
      </c>
      <c r="K122" t="s">
        <v>1302</v>
      </c>
      <c r="L122" t="s">
        <v>1280</v>
      </c>
      <c r="M122" t="s">
        <v>1085</v>
      </c>
      <c r="N122">
        <v>8773</v>
      </c>
      <c r="O122">
        <v>111</v>
      </c>
      <c r="P122" t="s">
        <v>1317</v>
      </c>
      <c r="Q122">
        <v>40812000</v>
      </c>
      <c r="R122">
        <v>0</v>
      </c>
      <c r="S122">
        <v>0</v>
      </c>
      <c r="T122">
        <v>0</v>
      </c>
      <c r="U122">
        <v>0</v>
      </c>
      <c r="V122">
        <v>40812000</v>
      </c>
      <c r="W122">
        <v>7875362</v>
      </c>
      <c r="X122">
        <v>40812000</v>
      </c>
      <c r="Y122">
        <v>0</v>
      </c>
      <c r="Z122">
        <v>40812000</v>
      </c>
      <c r="AA122">
        <v>32936638</v>
      </c>
      <c r="AB122">
        <v>32936638</v>
      </c>
      <c r="AC122">
        <v>5881742</v>
      </c>
      <c r="AD122">
        <v>1993620</v>
      </c>
      <c r="AE122">
        <v>0</v>
      </c>
      <c r="AF122">
        <v>0</v>
      </c>
      <c r="AG122">
        <v>1993620</v>
      </c>
      <c r="AH122">
        <v>1960973</v>
      </c>
      <c r="AI122">
        <f t="shared" si="3"/>
        <v>0</v>
      </c>
      <c r="AJ122">
        <f t="shared" si="4"/>
        <v>32936638</v>
      </c>
      <c r="AK122">
        <f t="shared" si="5"/>
        <v>1993620</v>
      </c>
      <c r="AL122" s="59" t="s">
        <v>98</v>
      </c>
      <c r="AM122"/>
    </row>
    <row r="123" spans="1:39" hidden="1">
      <c r="A123" t="s">
        <v>1030</v>
      </c>
      <c r="B123" t="s">
        <v>797</v>
      </c>
      <c r="C123" t="s">
        <v>1275</v>
      </c>
      <c r="D123" t="s">
        <v>1300</v>
      </c>
      <c r="E123" t="s">
        <v>1301</v>
      </c>
      <c r="F123" t="s">
        <v>1031</v>
      </c>
      <c r="G123" t="s">
        <v>1576</v>
      </c>
      <c r="H123" t="s">
        <v>455</v>
      </c>
      <c r="I123" t="s">
        <v>1637</v>
      </c>
      <c r="J123" t="s">
        <v>1302</v>
      </c>
      <c r="K123" t="s">
        <v>1302</v>
      </c>
      <c r="L123" t="s">
        <v>1280</v>
      </c>
      <c r="M123" t="s">
        <v>286</v>
      </c>
      <c r="N123">
        <v>8774</v>
      </c>
      <c r="O123">
        <v>112</v>
      </c>
      <c r="P123" t="s">
        <v>1319</v>
      </c>
      <c r="Q123">
        <v>35442000</v>
      </c>
      <c r="R123">
        <v>0</v>
      </c>
      <c r="S123">
        <v>0</v>
      </c>
      <c r="T123">
        <v>0</v>
      </c>
      <c r="U123">
        <v>0</v>
      </c>
      <c r="V123">
        <v>35442000</v>
      </c>
      <c r="W123">
        <v>8475845</v>
      </c>
      <c r="X123">
        <v>35442000</v>
      </c>
      <c r="Y123">
        <v>0</v>
      </c>
      <c r="Z123">
        <v>35442000</v>
      </c>
      <c r="AA123">
        <v>26966155</v>
      </c>
      <c r="AB123">
        <v>26966155</v>
      </c>
      <c r="AC123">
        <v>8475845</v>
      </c>
      <c r="AD123">
        <v>2310634</v>
      </c>
      <c r="AE123">
        <v>0</v>
      </c>
      <c r="AF123">
        <v>0</v>
      </c>
      <c r="AG123">
        <v>2310634</v>
      </c>
      <c r="AH123">
        <v>2310634</v>
      </c>
      <c r="AI123">
        <f t="shared" si="3"/>
        <v>0</v>
      </c>
      <c r="AJ123">
        <f t="shared" si="4"/>
        <v>26966155</v>
      </c>
      <c r="AK123">
        <f t="shared" si="5"/>
        <v>0</v>
      </c>
      <c r="AL123" s="59" t="s">
        <v>98</v>
      </c>
      <c r="AM123"/>
    </row>
    <row r="124" spans="1:39" hidden="1">
      <c r="A124" t="s">
        <v>1030</v>
      </c>
      <c r="B124" t="s">
        <v>797</v>
      </c>
      <c r="C124" t="s">
        <v>1275</v>
      </c>
      <c r="D124" t="s">
        <v>1300</v>
      </c>
      <c r="E124" t="s">
        <v>1301</v>
      </c>
      <c r="F124" t="s">
        <v>1031</v>
      </c>
      <c r="G124" t="s">
        <v>1576</v>
      </c>
      <c r="H124" t="s">
        <v>455</v>
      </c>
      <c r="I124" t="s">
        <v>1637</v>
      </c>
      <c r="J124" t="s">
        <v>1302</v>
      </c>
      <c r="K124" t="s">
        <v>1302</v>
      </c>
      <c r="L124" t="s">
        <v>1280</v>
      </c>
      <c r="M124" t="s">
        <v>1318</v>
      </c>
      <c r="N124">
        <v>8775</v>
      </c>
      <c r="O124">
        <v>113</v>
      </c>
      <c r="P124" t="s">
        <v>1643</v>
      </c>
      <c r="Q124">
        <v>393072000</v>
      </c>
      <c r="R124">
        <v>0</v>
      </c>
      <c r="S124">
        <v>0</v>
      </c>
      <c r="T124">
        <v>88235565</v>
      </c>
      <c r="U124">
        <v>118210901</v>
      </c>
      <c r="V124">
        <v>363096664</v>
      </c>
      <c r="W124">
        <v>37735375</v>
      </c>
      <c r="X124">
        <v>255465215</v>
      </c>
      <c r="Y124">
        <v>107631449</v>
      </c>
      <c r="Z124">
        <v>140013284</v>
      </c>
      <c r="AA124">
        <v>102277909</v>
      </c>
      <c r="AB124">
        <v>325361289</v>
      </c>
      <c r="AC124">
        <v>33535300</v>
      </c>
      <c r="AD124">
        <v>30269331</v>
      </c>
      <c r="AE124">
        <v>102448560</v>
      </c>
      <c r="AF124">
        <v>0</v>
      </c>
      <c r="AG124">
        <v>30269331</v>
      </c>
      <c r="AH124">
        <v>27762041</v>
      </c>
      <c r="AI124">
        <f t="shared" si="3"/>
        <v>115451931</v>
      </c>
      <c r="AJ124">
        <f t="shared" si="4"/>
        <v>102277909</v>
      </c>
      <c r="AK124">
        <f t="shared" si="5"/>
        <v>4200075</v>
      </c>
      <c r="AL124" s="59" t="s">
        <v>98</v>
      </c>
      <c r="AM124"/>
    </row>
    <row r="125" spans="1:39" hidden="1">
      <c r="A125" t="s">
        <v>1030</v>
      </c>
      <c r="B125" t="s">
        <v>797</v>
      </c>
      <c r="C125" t="s">
        <v>1275</v>
      </c>
      <c r="D125" t="s">
        <v>1300</v>
      </c>
      <c r="E125" t="s">
        <v>1301</v>
      </c>
      <c r="F125" t="s">
        <v>1031</v>
      </c>
      <c r="G125" t="s">
        <v>1576</v>
      </c>
      <c r="H125" t="s">
        <v>455</v>
      </c>
      <c r="I125" t="s">
        <v>1637</v>
      </c>
      <c r="J125" t="s">
        <v>1302</v>
      </c>
      <c r="K125" t="s">
        <v>1302</v>
      </c>
      <c r="L125" t="s">
        <v>1280</v>
      </c>
      <c r="M125" t="s">
        <v>1644</v>
      </c>
      <c r="N125">
        <v>8776</v>
      </c>
      <c r="O125">
        <v>114</v>
      </c>
      <c r="P125" t="s">
        <v>1645</v>
      </c>
      <c r="Q125">
        <v>93287700</v>
      </c>
      <c r="R125">
        <v>0</v>
      </c>
      <c r="S125">
        <v>0</v>
      </c>
      <c r="T125">
        <v>53648166</v>
      </c>
      <c r="U125">
        <v>0</v>
      </c>
      <c r="V125">
        <v>146935866</v>
      </c>
      <c r="W125">
        <v>48101602</v>
      </c>
      <c r="X125">
        <v>124540200</v>
      </c>
      <c r="Y125">
        <v>22395666</v>
      </c>
      <c r="Z125">
        <v>79263402</v>
      </c>
      <c r="AA125">
        <v>31161800</v>
      </c>
      <c r="AB125">
        <v>98834264</v>
      </c>
      <c r="AC125">
        <v>46566752</v>
      </c>
      <c r="AD125">
        <v>12801411</v>
      </c>
      <c r="AE125">
        <v>40700700</v>
      </c>
      <c r="AF125">
        <v>38905156</v>
      </c>
      <c r="AG125">
        <v>12801411</v>
      </c>
      <c r="AH125">
        <v>11856661</v>
      </c>
      <c r="AI125">
        <f t="shared" si="3"/>
        <v>45276798</v>
      </c>
      <c r="AJ125">
        <f t="shared" si="4"/>
        <v>31161800</v>
      </c>
      <c r="AK125">
        <f t="shared" si="5"/>
        <v>1534850</v>
      </c>
      <c r="AL125" s="59" t="s">
        <v>98</v>
      </c>
      <c r="AM125"/>
    </row>
    <row r="126" spans="1:39" hidden="1">
      <c r="A126" t="s">
        <v>1030</v>
      </c>
      <c r="B126" t="s">
        <v>797</v>
      </c>
      <c r="C126" t="s">
        <v>1275</v>
      </c>
      <c r="D126" t="s">
        <v>1300</v>
      </c>
      <c r="E126" t="s">
        <v>1301</v>
      </c>
      <c r="F126" t="s">
        <v>1031</v>
      </c>
      <c r="G126" t="s">
        <v>1576</v>
      </c>
      <c r="H126" t="s">
        <v>455</v>
      </c>
      <c r="I126" t="s">
        <v>1637</v>
      </c>
      <c r="J126" t="s">
        <v>1302</v>
      </c>
      <c r="K126" t="s">
        <v>1302</v>
      </c>
      <c r="L126" t="s">
        <v>1280</v>
      </c>
      <c r="M126" t="s">
        <v>1090</v>
      </c>
      <c r="N126">
        <v>8777</v>
      </c>
      <c r="O126">
        <v>115</v>
      </c>
      <c r="P126" t="s">
        <v>1320</v>
      </c>
      <c r="Q126">
        <v>2000000</v>
      </c>
      <c r="R126">
        <v>0</v>
      </c>
      <c r="S126">
        <v>0</v>
      </c>
      <c r="T126">
        <v>0</v>
      </c>
      <c r="U126">
        <v>0</v>
      </c>
      <c r="V126">
        <v>2000000</v>
      </c>
      <c r="W126">
        <v>0</v>
      </c>
      <c r="X126">
        <v>0</v>
      </c>
      <c r="Y126">
        <v>2000000</v>
      </c>
      <c r="Z126">
        <v>0</v>
      </c>
      <c r="AA126">
        <v>0</v>
      </c>
      <c r="AB126">
        <v>2000000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f t="shared" si="3"/>
        <v>0</v>
      </c>
      <c r="AJ126">
        <f t="shared" si="4"/>
        <v>0</v>
      </c>
      <c r="AK126">
        <f t="shared" si="5"/>
        <v>0</v>
      </c>
      <c r="AL126" s="59" t="s">
        <v>98</v>
      </c>
      <c r="AM126"/>
    </row>
    <row r="127" spans="1:39" hidden="1">
      <c r="A127" t="s">
        <v>1030</v>
      </c>
      <c r="B127" t="s">
        <v>797</v>
      </c>
      <c r="C127" t="s">
        <v>1275</v>
      </c>
      <c r="D127" t="s">
        <v>1300</v>
      </c>
      <c r="E127" t="s">
        <v>1301</v>
      </c>
      <c r="F127" t="s">
        <v>1031</v>
      </c>
      <c r="G127" t="s">
        <v>1576</v>
      </c>
      <c r="H127" t="s">
        <v>455</v>
      </c>
      <c r="I127" t="s">
        <v>1637</v>
      </c>
      <c r="J127" t="s">
        <v>1302</v>
      </c>
      <c r="K127" t="s">
        <v>1302</v>
      </c>
      <c r="L127" t="s">
        <v>1280</v>
      </c>
      <c r="M127" t="s">
        <v>1092</v>
      </c>
      <c r="N127">
        <v>8778</v>
      </c>
      <c r="O127">
        <v>116</v>
      </c>
      <c r="P127" t="s">
        <v>1321</v>
      </c>
      <c r="Q127">
        <v>2000000</v>
      </c>
      <c r="R127">
        <v>0</v>
      </c>
      <c r="S127">
        <v>0</v>
      </c>
      <c r="T127">
        <v>0</v>
      </c>
      <c r="U127">
        <v>0</v>
      </c>
      <c r="V127">
        <v>2000000</v>
      </c>
      <c r="W127">
        <v>0</v>
      </c>
      <c r="X127">
        <v>0</v>
      </c>
      <c r="Y127">
        <v>2000000</v>
      </c>
      <c r="Z127">
        <v>0</v>
      </c>
      <c r="AA127">
        <v>0</v>
      </c>
      <c r="AB127">
        <v>2000000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f t="shared" si="3"/>
        <v>0</v>
      </c>
      <c r="AJ127">
        <f t="shared" si="4"/>
        <v>0</v>
      </c>
      <c r="AK127">
        <f t="shared" si="5"/>
        <v>0</v>
      </c>
      <c r="AL127" s="59" t="s">
        <v>98</v>
      </c>
      <c r="AM127"/>
    </row>
    <row r="128" spans="1:39" hidden="1">
      <c r="A128" t="s">
        <v>1030</v>
      </c>
      <c r="B128" t="s">
        <v>797</v>
      </c>
      <c r="C128" t="s">
        <v>1275</v>
      </c>
      <c r="D128" t="s">
        <v>1300</v>
      </c>
      <c r="E128" t="s">
        <v>1301</v>
      </c>
      <c r="F128" t="s">
        <v>1031</v>
      </c>
      <c r="G128" t="s">
        <v>1576</v>
      </c>
      <c r="H128" t="s">
        <v>455</v>
      </c>
      <c r="I128" t="s">
        <v>1637</v>
      </c>
      <c r="J128" t="s">
        <v>1302</v>
      </c>
      <c r="K128" t="s">
        <v>1302</v>
      </c>
      <c r="L128" t="s">
        <v>1280</v>
      </c>
      <c r="M128" t="s">
        <v>1094</v>
      </c>
      <c r="N128">
        <v>8779</v>
      </c>
      <c r="O128">
        <v>117</v>
      </c>
      <c r="P128" t="s">
        <v>1322</v>
      </c>
      <c r="Q128">
        <v>2300000</v>
      </c>
      <c r="R128">
        <v>0</v>
      </c>
      <c r="S128">
        <v>0</v>
      </c>
      <c r="T128">
        <v>0</v>
      </c>
      <c r="U128">
        <v>0</v>
      </c>
      <c r="V128">
        <v>2300000</v>
      </c>
      <c r="W128">
        <v>0</v>
      </c>
      <c r="X128">
        <v>0</v>
      </c>
      <c r="Y128">
        <v>2300000</v>
      </c>
      <c r="Z128">
        <v>0</v>
      </c>
      <c r="AA128">
        <v>0</v>
      </c>
      <c r="AB128">
        <v>2300000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f t="shared" si="3"/>
        <v>0</v>
      </c>
      <c r="AJ128">
        <f t="shared" si="4"/>
        <v>0</v>
      </c>
      <c r="AK128">
        <f t="shared" si="5"/>
        <v>0</v>
      </c>
      <c r="AL128" s="59" t="s">
        <v>98</v>
      </c>
      <c r="AM128"/>
    </row>
    <row r="129" spans="1:39" hidden="1">
      <c r="A129" t="s">
        <v>1030</v>
      </c>
      <c r="B129" t="s">
        <v>797</v>
      </c>
      <c r="C129" t="s">
        <v>1275</v>
      </c>
      <c r="D129" t="s">
        <v>1300</v>
      </c>
      <c r="E129" t="s">
        <v>1301</v>
      </c>
      <c r="F129" t="s">
        <v>1031</v>
      </c>
      <c r="G129" t="s">
        <v>1576</v>
      </c>
      <c r="H129" t="s">
        <v>455</v>
      </c>
      <c r="I129" t="s">
        <v>1637</v>
      </c>
      <c r="J129" t="s">
        <v>1302</v>
      </c>
      <c r="K129" t="s">
        <v>1302</v>
      </c>
      <c r="L129" t="s">
        <v>1280</v>
      </c>
      <c r="M129" t="s">
        <v>1100</v>
      </c>
      <c r="N129">
        <v>8780</v>
      </c>
      <c r="O129">
        <v>118</v>
      </c>
      <c r="P129" t="s">
        <v>1323</v>
      </c>
      <c r="Q129">
        <v>35000000</v>
      </c>
      <c r="R129">
        <v>0</v>
      </c>
      <c r="S129">
        <v>0</v>
      </c>
      <c r="T129">
        <v>0</v>
      </c>
      <c r="U129">
        <v>0</v>
      </c>
      <c r="V129">
        <v>35000000</v>
      </c>
      <c r="W129">
        <v>15280613</v>
      </c>
      <c r="X129">
        <v>15280613</v>
      </c>
      <c r="Y129">
        <v>19719387</v>
      </c>
      <c r="Z129">
        <v>15280613</v>
      </c>
      <c r="AA129">
        <v>0</v>
      </c>
      <c r="AB129">
        <v>19719387</v>
      </c>
      <c r="AC129">
        <v>15280613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f t="shared" si="3"/>
        <v>0</v>
      </c>
      <c r="AJ129">
        <f t="shared" si="4"/>
        <v>0</v>
      </c>
      <c r="AK129">
        <f t="shared" si="5"/>
        <v>0</v>
      </c>
      <c r="AL129" s="59" t="s">
        <v>98</v>
      </c>
      <c r="AM129"/>
    </row>
    <row r="130" spans="1:39" hidden="1">
      <c r="A130" t="s">
        <v>1030</v>
      </c>
      <c r="B130" t="s">
        <v>797</v>
      </c>
      <c r="C130" t="s">
        <v>1275</v>
      </c>
      <c r="D130" t="s">
        <v>1300</v>
      </c>
      <c r="E130" t="s">
        <v>1301</v>
      </c>
      <c r="F130" t="s">
        <v>1031</v>
      </c>
      <c r="G130" t="s">
        <v>1576</v>
      </c>
      <c r="H130" t="s">
        <v>455</v>
      </c>
      <c r="I130" t="s">
        <v>1637</v>
      </c>
      <c r="J130" t="s">
        <v>1302</v>
      </c>
      <c r="K130" t="s">
        <v>1302</v>
      </c>
      <c r="L130" t="s">
        <v>1280</v>
      </c>
      <c r="M130" t="s">
        <v>1102</v>
      </c>
      <c r="N130">
        <v>8781</v>
      </c>
      <c r="O130">
        <v>119</v>
      </c>
      <c r="P130" t="s">
        <v>1324</v>
      </c>
      <c r="Q130">
        <v>3000000</v>
      </c>
      <c r="R130">
        <v>0</v>
      </c>
      <c r="S130">
        <v>0</v>
      </c>
      <c r="T130">
        <v>0</v>
      </c>
      <c r="U130">
        <v>0</v>
      </c>
      <c r="V130">
        <v>3000000</v>
      </c>
      <c r="W130">
        <v>0</v>
      </c>
      <c r="X130">
        <v>0</v>
      </c>
      <c r="Y130">
        <v>3000000</v>
      </c>
      <c r="Z130">
        <v>0</v>
      </c>
      <c r="AA130">
        <v>0</v>
      </c>
      <c r="AB130">
        <v>3000000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f t="shared" si="3"/>
        <v>0</v>
      </c>
      <c r="AJ130">
        <f t="shared" si="4"/>
        <v>0</v>
      </c>
      <c r="AK130">
        <f t="shared" si="5"/>
        <v>0</v>
      </c>
      <c r="AL130" s="59" t="s">
        <v>98</v>
      </c>
      <c r="AM130"/>
    </row>
    <row r="131" spans="1:39" hidden="1">
      <c r="A131" t="s">
        <v>1030</v>
      </c>
      <c r="B131" t="s">
        <v>797</v>
      </c>
      <c r="C131" t="s">
        <v>1275</v>
      </c>
      <c r="D131" t="s">
        <v>1300</v>
      </c>
      <c r="E131" t="s">
        <v>1301</v>
      </c>
      <c r="F131" t="s">
        <v>1031</v>
      </c>
      <c r="G131" t="s">
        <v>1576</v>
      </c>
      <c r="H131" t="s">
        <v>455</v>
      </c>
      <c r="I131" t="s">
        <v>1637</v>
      </c>
      <c r="J131" t="s">
        <v>1302</v>
      </c>
      <c r="K131" t="s">
        <v>1302</v>
      </c>
      <c r="L131" t="s">
        <v>1280</v>
      </c>
      <c r="M131" t="s">
        <v>1104</v>
      </c>
      <c r="N131">
        <v>8782</v>
      </c>
      <c r="O131">
        <v>120</v>
      </c>
      <c r="P131" t="s">
        <v>1646</v>
      </c>
      <c r="Q131">
        <v>1000000</v>
      </c>
      <c r="R131">
        <v>0</v>
      </c>
      <c r="S131">
        <v>0</v>
      </c>
      <c r="T131">
        <v>0</v>
      </c>
      <c r="U131">
        <v>0</v>
      </c>
      <c r="V131">
        <v>1000000</v>
      </c>
      <c r="W131">
        <v>0</v>
      </c>
      <c r="X131">
        <v>0</v>
      </c>
      <c r="Y131">
        <v>1000000</v>
      </c>
      <c r="Z131">
        <v>0</v>
      </c>
      <c r="AA131">
        <v>0</v>
      </c>
      <c r="AB131">
        <v>1000000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f t="shared" ref="AI131:AI134" si="6">X131-Z131</f>
        <v>0</v>
      </c>
      <c r="AJ131">
        <f t="shared" ref="AJ131:AJ134" si="7">Z131-W131</f>
        <v>0</v>
      </c>
      <c r="AK131">
        <f t="shared" ref="AK131:AK134" si="8">W131-AC131</f>
        <v>0</v>
      </c>
      <c r="AL131" s="59" t="s">
        <v>98</v>
      </c>
      <c r="AM131"/>
    </row>
    <row r="132" spans="1:39" hidden="1">
      <c r="A132" t="s">
        <v>1030</v>
      </c>
      <c r="B132" t="s">
        <v>797</v>
      </c>
      <c r="C132" t="s">
        <v>1275</v>
      </c>
      <c r="D132" t="s">
        <v>1300</v>
      </c>
      <c r="E132" t="s">
        <v>1301</v>
      </c>
      <c r="F132" t="s">
        <v>1031</v>
      </c>
      <c r="G132" t="s">
        <v>1576</v>
      </c>
      <c r="H132" t="s">
        <v>455</v>
      </c>
      <c r="I132" t="s">
        <v>1637</v>
      </c>
      <c r="J132" t="s">
        <v>1302</v>
      </c>
      <c r="K132" t="s">
        <v>1302</v>
      </c>
      <c r="L132" t="s">
        <v>1280</v>
      </c>
      <c r="M132" t="s">
        <v>1647</v>
      </c>
      <c r="N132">
        <v>8783</v>
      </c>
      <c r="O132">
        <v>121</v>
      </c>
      <c r="P132" t="s">
        <v>1648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f t="shared" si="6"/>
        <v>0</v>
      </c>
      <c r="AJ132">
        <f t="shared" si="7"/>
        <v>0</v>
      </c>
      <c r="AK132">
        <f t="shared" si="8"/>
        <v>0</v>
      </c>
      <c r="AL132" s="59" t="s">
        <v>98</v>
      </c>
      <c r="AM132"/>
    </row>
    <row r="133" spans="1:39" hidden="1">
      <c r="A133" t="s">
        <v>1030</v>
      </c>
      <c r="B133" t="s">
        <v>797</v>
      </c>
      <c r="C133" t="s">
        <v>1275</v>
      </c>
      <c r="D133" t="s">
        <v>1300</v>
      </c>
      <c r="E133" t="s">
        <v>1301</v>
      </c>
      <c r="F133" t="s">
        <v>1031</v>
      </c>
      <c r="G133" t="s">
        <v>1576</v>
      </c>
      <c r="H133" t="s">
        <v>455</v>
      </c>
      <c r="I133" t="s">
        <v>1637</v>
      </c>
      <c r="J133" t="s">
        <v>1302</v>
      </c>
      <c r="K133" t="s">
        <v>1302</v>
      </c>
      <c r="L133" t="s">
        <v>1280</v>
      </c>
      <c r="M133" t="s">
        <v>1649</v>
      </c>
      <c r="N133">
        <v>8786</v>
      </c>
      <c r="O133">
        <v>123</v>
      </c>
      <c r="P133" t="s">
        <v>1650</v>
      </c>
      <c r="Q133">
        <v>0</v>
      </c>
      <c r="R133">
        <v>0</v>
      </c>
      <c r="S133">
        <v>0</v>
      </c>
      <c r="T133">
        <v>36000000</v>
      </c>
      <c r="U133">
        <v>900000</v>
      </c>
      <c r="V133">
        <v>35100000</v>
      </c>
      <c r="W133">
        <v>14203384</v>
      </c>
      <c r="X133">
        <v>35097040</v>
      </c>
      <c r="Y133">
        <v>2960</v>
      </c>
      <c r="Z133">
        <v>35097040</v>
      </c>
      <c r="AA133">
        <v>20893656</v>
      </c>
      <c r="AB133">
        <v>20896616</v>
      </c>
      <c r="AC133">
        <v>14203384</v>
      </c>
      <c r="AD133">
        <v>5462840</v>
      </c>
      <c r="AE133">
        <v>0</v>
      </c>
      <c r="AF133">
        <v>0</v>
      </c>
      <c r="AG133">
        <v>5462840</v>
      </c>
      <c r="AH133">
        <v>5462840</v>
      </c>
      <c r="AI133">
        <f t="shared" si="6"/>
        <v>0</v>
      </c>
      <c r="AJ133">
        <f t="shared" si="7"/>
        <v>20893656</v>
      </c>
      <c r="AK133">
        <f t="shared" si="8"/>
        <v>0</v>
      </c>
      <c r="AL133" s="59" t="s">
        <v>98</v>
      </c>
      <c r="AM133"/>
    </row>
    <row r="134" spans="1:39" hidden="1">
      <c r="A134" t="s">
        <v>1030</v>
      </c>
      <c r="B134" t="s">
        <v>797</v>
      </c>
      <c r="C134" t="s">
        <v>1106</v>
      </c>
      <c r="D134" t="s">
        <v>1300</v>
      </c>
      <c r="E134" t="s">
        <v>1301</v>
      </c>
      <c r="F134" t="s">
        <v>1031</v>
      </c>
      <c r="G134" t="s">
        <v>1576</v>
      </c>
      <c r="H134" t="s">
        <v>455</v>
      </c>
      <c r="I134" t="s">
        <v>1651</v>
      </c>
      <c r="J134" t="s">
        <v>1302</v>
      </c>
      <c r="K134" t="s">
        <v>1302</v>
      </c>
      <c r="L134" t="s">
        <v>1280</v>
      </c>
      <c r="M134" t="s">
        <v>1642</v>
      </c>
      <c r="N134">
        <v>8784</v>
      </c>
      <c r="O134">
        <v>122</v>
      </c>
      <c r="P134" t="s">
        <v>1652</v>
      </c>
      <c r="Q134">
        <v>220000000</v>
      </c>
      <c r="R134">
        <v>0</v>
      </c>
      <c r="S134">
        <v>0</v>
      </c>
      <c r="T134">
        <v>0</v>
      </c>
      <c r="U134">
        <v>0</v>
      </c>
      <c r="V134">
        <v>220000000</v>
      </c>
      <c r="W134">
        <v>163563989</v>
      </c>
      <c r="X134">
        <v>220000000</v>
      </c>
      <c r="Y134">
        <v>0</v>
      </c>
      <c r="Z134">
        <v>220000000</v>
      </c>
      <c r="AA134">
        <v>56436011</v>
      </c>
      <c r="AB134">
        <v>56436011</v>
      </c>
      <c r="AC134">
        <v>163563989</v>
      </c>
      <c r="AD134">
        <v>40049476</v>
      </c>
      <c r="AE134">
        <v>0</v>
      </c>
      <c r="AF134">
        <v>0</v>
      </c>
      <c r="AG134">
        <v>40049476</v>
      </c>
      <c r="AH134">
        <v>40049476</v>
      </c>
      <c r="AI134">
        <f t="shared" si="6"/>
        <v>0</v>
      </c>
      <c r="AJ134">
        <f t="shared" si="7"/>
        <v>56436011</v>
      </c>
      <c r="AK134">
        <f t="shared" si="8"/>
        <v>0</v>
      </c>
      <c r="AL134" s="59" t="s">
        <v>98</v>
      </c>
      <c r="AM134"/>
    </row>
    <row r="135" spans="1:39">
      <c r="AM135"/>
    </row>
    <row r="136" spans="1:39">
      <c r="P136" s="26" t="s">
        <v>1581</v>
      </c>
      <c r="Q136" s="25">
        <f>SUM(Q2:Q135)</f>
        <v>34594472978</v>
      </c>
      <c r="R136" s="25">
        <f t="shared" ref="R136:AK136" si="9">SUM(R2:R135)</f>
        <v>10880531960</v>
      </c>
      <c r="S136" s="25">
        <f t="shared" si="9"/>
        <v>0</v>
      </c>
      <c r="T136" s="25">
        <f t="shared" si="9"/>
        <v>4628002776</v>
      </c>
      <c r="U136" s="25">
        <f t="shared" si="9"/>
        <v>4628002776</v>
      </c>
      <c r="V136" s="25">
        <f t="shared" si="9"/>
        <v>45475004938</v>
      </c>
      <c r="W136" s="25">
        <f t="shared" si="9"/>
        <v>5507973019</v>
      </c>
      <c r="X136" s="25">
        <f t="shared" si="9"/>
        <v>26132783804</v>
      </c>
      <c r="Y136" s="25">
        <f t="shared" si="9"/>
        <v>19342221134</v>
      </c>
      <c r="Z136" s="25">
        <f t="shared" si="9"/>
        <v>17056429133</v>
      </c>
      <c r="AA136" s="25">
        <f t="shared" si="9"/>
        <v>11548456114</v>
      </c>
      <c r="AB136" s="25">
        <f t="shared" si="9"/>
        <v>39967031919</v>
      </c>
      <c r="AC136" s="25">
        <f t="shared" si="9"/>
        <v>5411588397</v>
      </c>
      <c r="AD136" s="25">
        <f t="shared" si="9"/>
        <v>1322656465</v>
      </c>
      <c r="AE136" s="25">
        <f t="shared" si="9"/>
        <v>9721746472</v>
      </c>
      <c r="AF136" s="25">
        <f t="shared" si="9"/>
        <v>3933785545</v>
      </c>
      <c r="AG136" s="25">
        <f t="shared" si="9"/>
        <v>1322656465</v>
      </c>
      <c r="AH136" s="25">
        <f t="shared" si="9"/>
        <v>1233029574</v>
      </c>
      <c r="AI136" s="25">
        <f t="shared" si="9"/>
        <v>9076354671</v>
      </c>
      <c r="AJ136" s="25">
        <f t="shared" si="9"/>
        <v>11548456114</v>
      </c>
      <c r="AK136" s="25">
        <f t="shared" si="9"/>
        <v>96384622</v>
      </c>
      <c r="AM136"/>
    </row>
    <row r="137" spans="1:39"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M137"/>
    </row>
    <row r="138" spans="1:39">
      <c r="P138" s="26" t="s">
        <v>1653</v>
      </c>
      <c r="Q138" s="25">
        <f>SUBTOTAL(9,Q2:Q90)</f>
        <v>1889500000</v>
      </c>
      <c r="R138" s="25">
        <f t="shared" ref="R138:AK138" si="10">SUBTOTAL(9,R2:R90)</f>
        <v>334684054</v>
      </c>
      <c r="S138" s="25">
        <f t="shared" si="10"/>
        <v>0</v>
      </c>
      <c r="T138" s="25">
        <f t="shared" si="10"/>
        <v>0</v>
      </c>
      <c r="U138" s="25">
        <f t="shared" si="10"/>
        <v>0</v>
      </c>
      <c r="V138" s="25">
        <f t="shared" si="10"/>
        <v>2224184054</v>
      </c>
      <c r="W138" s="25">
        <f t="shared" si="10"/>
        <v>58401324</v>
      </c>
      <c r="X138" s="25">
        <f t="shared" si="10"/>
        <v>1304184054</v>
      </c>
      <c r="Y138" s="25">
        <f t="shared" si="10"/>
        <v>920000000</v>
      </c>
      <c r="Z138" s="25">
        <f t="shared" si="10"/>
        <v>100000000</v>
      </c>
      <c r="AA138" s="25">
        <f t="shared" si="10"/>
        <v>41598676</v>
      </c>
      <c r="AB138" s="25">
        <f t="shared" si="10"/>
        <v>2165782730</v>
      </c>
      <c r="AC138" s="25">
        <f t="shared" si="10"/>
        <v>57892380</v>
      </c>
      <c r="AD138" s="25">
        <f t="shared" si="10"/>
        <v>58401324</v>
      </c>
      <c r="AE138" s="25">
        <f t="shared" si="10"/>
        <v>350620582</v>
      </c>
      <c r="AF138" s="25">
        <f t="shared" si="10"/>
        <v>100000000</v>
      </c>
      <c r="AG138" s="25">
        <f t="shared" si="10"/>
        <v>58401324</v>
      </c>
      <c r="AH138" s="25">
        <f t="shared" si="10"/>
        <v>57892380</v>
      </c>
      <c r="AI138" s="25">
        <f t="shared" si="10"/>
        <v>1204184054</v>
      </c>
      <c r="AJ138" s="25">
        <f t="shared" si="10"/>
        <v>41598676</v>
      </c>
      <c r="AK138" s="25">
        <f t="shared" si="10"/>
        <v>508944</v>
      </c>
      <c r="AM138"/>
    </row>
    <row r="139" spans="1:39"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M139"/>
    </row>
    <row r="140" spans="1:39">
      <c r="P140" s="26" t="s">
        <v>1654</v>
      </c>
      <c r="Q140" s="25">
        <f>SUBTOTAL(9,Q91:Q134)</f>
        <v>0</v>
      </c>
      <c r="R140" s="25">
        <f t="shared" ref="R140:AK140" si="11">SUBTOTAL(9,R91:R134)</f>
        <v>0</v>
      </c>
      <c r="S140" s="25">
        <f t="shared" si="11"/>
        <v>0</v>
      </c>
      <c r="T140" s="25">
        <f t="shared" si="11"/>
        <v>0</v>
      </c>
      <c r="U140" s="25">
        <f t="shared" si="11"/>
        <v>0</v>
      </c>
      <c r="V140" s="25">
        <f t="shared" si="11"/>
        <v>0</v>
      </c>
      <c r="W140" s="25">
        <f t="shared" si="11"/>
        <v>0</v>
      </c>
      <c r="X140" s="25">
        <f t="shared" si="11"/>
        <v>0</v>
      </c>
      <c r="Y140" s="25">
        <f t="shared" si="11"/>
        <v>0</v>
      </c>
      <c r="Z140" s="25">
        <f t="shared" si="11"/>
        <v>0</v>
      </c>
      <c r="AA140" s="25">
        <f t="shared" si="11"/>
        <v>0</v>
      </c>
      <c r="AB140" s="25">
        <f t="shared" si="11"/>
        <v>0</v>
      </c>
      <c r="AC140" s="25">
        <f t="shared" si="11"/>
        <v>0</v>
      </c>
      <c r="AD140" s="25">
        <f t="shared" si="11"/>
        <v>0</v>
      </c>
      <c r="AE140" s="25">
        <f t="shared" si="11"/>
        <v>0</v>
      </c>
      <c r="AF140" s="25">
        <f t="shared" si="11"/>
        <v>0</v>
      </c>
      <c r="AG140" s="25">
        <f t="shared" si="11"/>
        <v>0</v>
      </c>
      <c r="AH140" s="25">
        <f t="shared" si="11"/>
        <v>0</v>
      </c>
      <c r="AI140" s="25">
        <f t="shared" si="11"/>
        <v>0</v>
      </c>
      <c r="AJ140" s="25">
        <f t="shared" si="11"/>
        <v>0</v>
      </c>
      <c r="AK140" s="25">
        <f t="shared" si="11"/>
        <v>0</v>
      </c>
      <c r="AM140"/>
    </row>
    <row r="141" spans="1:39">
      <c r="AM141"/>
    </row>
    <row r="142" spans="1:39">
      <c r="W142" s="9"/>
      <c r="X142" s="9"/>
      <c r="Z142" s="9"/>
      <c r="AC142" s="9"/>
    </row>
  </sheetData>
  <autoFilter ref="A1:AM134" xr:uid="{089C1841-F0AD-4369-ACEC-1F117537AC96}">
    <filterColumn colId="1">
      <filters>
        <filter val="0-2708-"/>
      </filters>
    </filterColumn>
  </autoFilter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ABE13-81B2-41FB-87B9-2B0E1C33C807}">
  <dimension ref="A1:C141"/>
  <sheetViews>
    <sheetView topLeftCell="A104" workbookViewId="0">
      <selection activeCell="I6" sqref="I6"/>
    </sheetView>
  </sheetViews>
  <sheetFormatPr baseColWidth="10" defaultRowHeight="15"/>
  <cols>
    <col min="1" max="1" width="11.42578125" style="59"/>
    <col min="2" max="2" width="11.42578125" style="107"/>
  </cols>
  <sheetData>
    <row r="1" spans="1:3">
      <c r="A1" s="59" t="s">
        <v>1525</v>
      </c>
      <c r="B1" s="106" t="s">
        <v>1567</v>
      </c>
    </row>
    <row r="2" spans="1:3">
      <c r="A2" s="59" t="s">
        <v>152</v>
      </c>
      <c r="B2"/>
      <c r="C2">
        <v>41</v>
      </c>
    </row>
    <row r="3" spans="1:3">
      <c r="A3" s="59" t="s">
        <v>152</v>
      </c>
      <c r="B3"/>
    </row>
    <row r="4" spans="1:3">
      <c r="A4" s="59" t="s">
        <v>152</v>
      </c>
      <c r="B4"/>
    </row>
    <row r="5" spans="1:3">
      <c r="A5" s="59" t="s">
        <v>152</v>
      </c>
      <c r="B5"/>
    </row>
    <row r="6" spans="1:3">
      <c r="A6" s="59" t="s">
        <v>152</v>
      </c>
      <c r="B6"/>
    </row>
    <row r="7" spans="1:3">
      <c r="A7" s="59" t="s">
        <v>152</v>
      </c>
      <c r="B7"/>
    </row>
    <row r="8" spans="1:3">
      <c r="A8" s="59" t="s">
        <v>152</v>
      </c>
      <c r="B8"/>
    </row>
    <row r="9" spans="1:3">
      <c r="A9" s="59" t="s">
        <v>152</v>
      </c>
      <c r="B9"/>
    </row>
    <row r="10" spans="1:3">
      <c r="A10" s="59" t="s">
        <v>152</v>
      </c>
      <c r="B10"/>
    </row>
    <row r="11" spans="1:3">
      <c r="A11" s="59" t="s">
        <v>152</v>
      </c>
      <c r="B11"/>
    </row>
    <row r="12" spans="1:3">
      <c r="A12" s="59" t="s">
        <v>152</v>
      </c>
      <c r="B12"/>
    </row>
    <row r="13" spans="1:3">
      <c r="A13" s="59" t="s">
        <v>152</v>
      </c>
      <c r="B13"/>
    </row>
    <row r="14" spans="1:3">
      <c r="A14" s="59" t="s">
        <v>152</v>
      </c>
      <c r="B14"/>
    </row>
    <row r="15" spans="1:3">
      <c r="A15" s="59" t="s">
        <v>152</v>
      </c>
      <c r="B15" s="107">
        <v>-2708</v>
      </c>
    </row>
    <row r="16" spans="1:3">
      <c r="A16" s="59" t="s">
        <v>152</v>
      </c>
      <c r="B16" s="107">
        <v>-2708</v>
      </c>
    </row>
    <row r="17" spans="1:2">
      <c r="A17" s="59" t="s">
        <v>152</v>
      </c>
      <c r="B17" s="107">
        <v>-2708</v>
      </c>
    </row>
    <row r="18" spans="1:2">
      <c r="A18" s="59" t="s">
        <v>152</v>
      </c>
      <c r="B18" s="107">
        <v>-2708</v>
      </c>
    </row>
    <row r="19" spans="1:2">
      <c r="A19" s="59" t="s">
        <v>152</v>
      </c>
      <c r="B19" s="107">
        <v>-2708</v>
      </c>
    </row>
    <row r="20" spans="1:2">
      <c r="A20" s="59" t="s">
        <v>152</v>
      </c>
      <c r="B20" s="107">
        <v>-2708</v>
      </c>
    </row>
    <row r="21" spans="1:2">
      <c r="A21" s="59" t="s">
        <v>152</v>
      </c>
      <c r="B21" s="107">
        <v>-2708</v>
      </c>
    </row>
    <row r="22" spans="1:2">
      <c r="A22" s="59" t="s">
        <v>152</v>
      </c>
      <c r="B22" s="107">
        <v>-2708</v>
      </c>
    </row>
    <row r="23" spans="1:2">
      <c r="A23" s="59" t="s">
        <v>152</v>
      </c>
      <c r="B23" s="107">
        <v>-2708</v>
      </c>
    </row>
    <row r="24" spans="1:2">
      <c r="A24" s="59" t="s">
        <v>152</v>
      </c>
      <c r="B24" s="107">
        <v>-2708</v>
      </c>
    </row>
    <row r="25" spans="1:2">
      <c r="A25" s="59" t="s">
        <v>152</v>
      </c>
      <c r="B25"/>
    </row>
    <row r="26" spans="1:2">
      <c r="A26" s="59" t="s">
        <v>152</v>
      </c>
      <c r="B26"/>
    </row>
    <row r="27" spans="1:2">
      <c r="A27" s="59" t="s">
        <v>152</v>
      </c>
      <c r="B27"/>
    </row>
    <row r="28" spans="1:2">
      <c r="A28" s="59" t="s">
        <v>152</v>
      </c>
      <c r="B28"/>
    </row>
    <row r="29" spans="1:2">
      <c r="A29" s="59" t="s">
        <v>152</v>
      </c>
      <c r="B29"/>
    </row>
    <row r="30" spans="1:2">
      <c r="A30" s="59" t="s">
        <v>152</v>
      </c>
      <c r="B30"/>
    </row>
    <row r="31" spans="1:2">
      <c r="A31" s="59" t="s">
        <v>152</v>
      </c>
      <c r="B31"/>
    </row>
    <row r="32" spans="1:2">
      <c r="A32" s="59" t="s">
        <v>152</v>
      </c>
      <c r="B32"/>
    </row>
    <row r="33" spans="1:2">
      <c r="A33" s="59" t="s">
        <v>152</v>
      </c>
      <c r="B33"/>
    </row>
    <row r="34" spans="1:2">
      <c r="A34" s="59" t="s">
        <v>152</v>
      </c>
      <c r="B34"/>
    </row>
    <row r="35" spans="1:2">
      <c r="A35" s="59" t="s">
        <v>152</v>
      </c>
      <c r="B35"/>
    </row>
    <row r="36" spans="1:2">
      <c r="A36" s="59" t="s">
        <v>152</v>
      </c>
      <c r="B36" s="107">
        <v>-2708</v>
      </c>
    </row>
    <row r="37" spans="1:2">
      <c r="A37" s="59" t="s">
        <v>152</v>
      </c>
      <c r="B37" s="107">
        <v>-2708</v>
      </c>
    </row>
    <row r="38" spans="1:2">
      <c r="A38" s="59" t="s">
        <v>152</v>
      </c>
      <c r="B38" s="107">
        <v>-2708</v>
      </c>
    </row>
    <row r="39" spans="1:2">
      <c r="A39" s="59" t="s">
        <v>152</v>
      </c>
      <c r="B39" s="107">
        <v>-2708</v>
      </c>
    </row>
    <row r="40" spans="1:2">
      <c r="A40" s="59" t="s">
        <v>152</v>
      </c>
      <c r="B40" s="107">
        <v>-2708</v>
      </c>
    </row>
    <row r="41" spans="1:2">
      <c r="A41" s="59" t="s">
        <v>152</v>
      </c>
      <c r="B41"/>
    </row>
    <row r="42" spans="1:2">
      <c r="A42" s="59" t="s">
        <v>152</v>
      </c>
      <c r="B42"/>
    </row>
    <row r="43" spans="1:2">
      <c r="A43" s="59" t="s">
        <v>152</v>
      </c>
      <c r="B43"/>
    </row>
    <row r="44" spans="1:2">
      <c r="A44" s="59" t="s">
        <v>152</v>
      </c>
      <c r="B44"/>
    </row>
    <row r="45" spans="1:2">
      <c r="A45" s="59" t="s">
        <v>152</v>
      </c>
      <c r="B45"/>
    </row>
    <row r="46" spans="1:2">
      <c r="A46" s="59" t="s">
        <v>152</v>
      </c>
      <c r="B46"/>
    </row>
    <row r="47" spans="1:2">
      <c r="A47" s="59" t="s">
        <v>152</v>
      </c>
      <c r="B47"/>
    </row>
    <row r="48" spans="1:2">
      <c r="A48" s="59" t="s">
        <v>152</v>
      </c>
      <c r="B48"/>
    </row>
    <row r="49" spans="1:2">
      <c r="A49" s="59" t="s">
        <v>152</v>
      </c>
      <c r="B49"/>
    </row>
    <row r="50" spans="1:2">
      <c r="A50" s="59" t="s">
        <v>152</v>
      </c>
      <c r="B50"/>
    </row>
    <row r="51" spans="1:2">
      <c r="A51" s="59" t="s">
        <v>152</v>
      </c>
      <c r="B51"/>
    </row>
    <row r="52" spans="1:2">
      <c r="A52" s="59" t="s">
        <v>152</v>
      </c>
      <c r="B52"/>
    </row>
    <row r="53" spans="1:2">
      <c r="A53" s="59" t="s">
        <v>152</v>
      </c>
      <c r="B53"/>
    </row>
    <row r="54" spans="1:2">
      <c r="A54" s="59" t="s">
        <v>152</v>
      </c>
      <c r="B54"/>
    </row>
    <row r="55" spans="1:2">
      <c r="A55" s="59" t="s">
        <v>152</v>
      </c>
      <c r="B55"/>
    </row>
    <row r="56" spans="1:2">
      <c r="A56" s="59" t="s">
        <v>152</v>
      </c>
      <c r="B56" t="s">
        <v>1569</v>
      </c>
    </row>
    <row r="57" spans="1:2">
      <c r="A57" s="59" t="s">
        <v>152</v>
      </c>
      <c r="B57" t="s">
        <v>1569</v>
      </c>
    </row>
    <row r="58" spans="1:2">
      <c r="A58" s="59" t="s">
        <v>152</v>
      </c>
      <c r="B58" t="s">
        <v>1569</v>
      </c>
    </row>
    <row r="59" spans="1:2">
      <c r="A59" s="59" t="s">
        <v>152</v>
      </c>
      <c r="B59" t="s">
        <v>1569</v>
      </c>
    </row>
    <row r="60" spans="1:2">
      <c r="A60" s="59" t="s">
        <v>152</v>
      </c>
      <c r="B60" t="s">
        <v>1569</v>
      </c>
    </row>
    <row r="61" spans="1:2">
      <c r="A61" s="59" t="s">
        <v>152</v>
      </c>
      <c r="B61" t="s">
        <v>1569</v>
      </c>
    </row>
    <row r="62" spans="1:2">
      <c r="A62" s="59" t="s">
        <v>152</v>
      </c>
      <c r="B62"/>
    </row>
    <row r="63" spans="1:2">
      <c r="A63" s="59" t="s">
        <v>152</v>
      </c>
      <c r="B63"/>
    </row>
    <row r="64" spans="1:2">
      <c r="A64" s="59" t="s">
        <v>152</v>
      </c>
      <c r="B64"/>
    </row>
    <row r="65" spans="1:2">
      <c r="A65" s="59" t="s">
        <v>152</v>
      </c>
      <c r="B65"/>
    </row>
    <row r="66" spans="1:2">
      <c r="A66" s="59" t="s">
        <v>152</v>
      </c>
      <c r="B66" s="117" t="s">
        <v>1570</v>
      </c>
    </row>
    <row r="67" spans="1:2">
      <c r="A67" s="59" t="s">
        <v>152</v>
      </c>
      <c r="B67" s="117" t="s">
        <v>1570</v>
      </c>
    </row>
    <row r="68" spans="1:2">
      <c r="A68" s="59" t="s">
        <v>152</v>
      </c>
      <c r="B68" s="117" t="s">
        <v>1570</v>
      </c>
    </row>
    <row r="69" spans="1:2">
      <c r="A69" s="59" t="s">
        <v>152</v>
      </c>
      <c r="B69" s="117" t="s">
        <v>1570</v>
      </c>
    </row>
    <row r="70" spans="1:2">
      <c r="A70" s="59" t="s">
        <v>152</v>
      </c>
      <c r="B70" s="117" t="s">
        <v>1570</v>
      </c>
    </row>
    <row r="71" spans="1:2">
      <c r="A71" s="59" t="s">
        <v>152</v>
      </c>
      <c r="B71"/>
    </row>
    <row r="72" spans="1:2">
      <c r="A72" s="59" t="s">
        <v>152</v>
      </c>
      <c r="B72"/>
    </row>
    <row r="73" spans="1:2">
      <c r="A73" s="59" t="s">
        <v>152</v>
      </c>
      <c r="B73"/>
    </row>
    <row r="74" spans="1:2">
      <c r="A74" s="59" t="s">
        <v>152</v>
      </c>
      <c r="B74"/>
    </row>
    <row r="75" spans="1:2">
      <c r="A75" s="59" t="s">
        <v>152</v>
      </c>
      <c r="B75"/>
    </row>
    <row r="76" spans="1:2">
      <c r="A76" s="59" t="s">
        <v>152</v>
      </c>
      <c r="B76"/>
    </row>
    <row r="77" spans="1:2">
      <c r="A77" s="59" t="s">
        <v>152</v>
      </c>
      <c r="B77"/>
    </row>
    <row r="78" spans="1:2">
      <c r="A78" s="59" t="s">
        <v>152</v>
      </c>
      <c r="B78"/>
    </row>
    <row r="79" spans="1:2">
      <c r="A79" s="59" t="s">
        <v>152</v>
      </c>
      <c r="B79"/>
    </row>
    <row r="80" spans="1:2">
      <c r="A80" s="59" t="s">
        <v>152</v>
      </c>
      <c r="B80"/>
    </row>
    <row r="81" spans="1:2">
      <c r="A81" s="59" t="s">
        <v>152</v>
      </c>
      <c r="B81"/>
    </row>
    <row r="82" spans="1:2">
      <c r="A82" s="59" t="s">
        <v>152</v>
      </c>
      <c r="B82"/>
    </row>
    <row r="83" spans="1:2">
      <c r="A83" s="59" t="s">
        <v>152</v>
      </c>
      <c r="B83"/>
    </row>
    <row r="84" spans="1:2">
      <c r="A84" s="59" t="s">
        <v>152</v>
      </c>
      <c r="B84"/>
    </row>
    <row r="85" spans="1:2">
      <c r="A85" s="59" t="s">
        <v>152</v>
      </c>
      <c r="B85"/>
    </row>
    <row r="86" spans="1:2">
      <c r="A86" s="59" t="s">
        <v>152</v>
      </c>
      <c r="B86"/>
    </row>
    <row r="87" spans="1:2">
      <c r="A87" s="59" t="s">
        <v>152</v>
      </c>
      <c r="B87"/>
    </row>
    <row r="88" spans="1:2">
      <c r="A88" s="59" t="s">
        <v>152</v>
      </c>
      <c r="B88"/>
    </row>
    <row r="89" spans="1:2">
      <c r="A89" s="59" t="s">
        <v>152</v>
      </c>
      <c r="B89"/>
    </row>
    <row r="90" spans="1:2">
      <c r="A90" s="59" t="s">
        <v>152</v>
      </c>
      <c r="B90"/>
    </row>
    <row r="91" spans="1:2">
      <c r="A91" s="59" t="s">
        <v>152</v>
      </c>
      <c r="B91"/>
    </row>
    <row r="92" spans="1:2">
      <c r="A92" s="59" t="s">
        <v>152</v>
      </c>
      <c r="B92"/>
    </row>
    <row r="93" spans="1:2">
      <c r="A93" s="59" t="s">
        <v>152</v>
      </c>
      <c r="B93"/>
    </row>
    <row r="94" spans="1:2">
      <c r="A94" s="59" t="s">
        <v>152</v>
      </c>
      <c r="B94"/>
    </row>
    <row r="95" spans="1:2">
      <c r="A95" s="59" t="s">
        <v>152</v>
      </c>
      <c r="B95"/>
    </row>
    <row r="96" spans="1:2">
      <c r="A96" s="59" t="s">
        <v>152</v>
      </c>
      <c r="B96"/>
    </row>
    <row r="97" spans="1:2">
      <c r="A97" s="59" t="s">
        <v>152</v>
      </c>
      <c r="B97"/>
    </row>
    <row r="98" spans="1:2">
      <c r="A98" s="59" t="s">
        <v>152</v>
      </c>
      <c r="B98"/>
    </row>
    <row r="99" spans="1:2">
      <c r="A99" s="59" t="s">
        <v>152</v>
      </c>
      <c r="B99"/>
    </row>
    <row r="100" spans="1:2">
      <c r="A100" s="59" t="s">
        <v>152</v>
      </c>
      <c r="B100"/>
    </row>
    <row r="101" spans="1:2">
      <c r="A101" s="59" t="s">
        <v>152</v>
      </c>
      <c r="B101"/>
    </row>
    <row r="102" spans="1:2">
      <c r="A102" s="59" t="s">
        <v>50</v>
      </c>
      <c r="B102" t="s">
        <v>1277</v>
      </c>
    </row>
    <row r="103" spans="1:2">
      <c r="A103" s="59" t="s">
        <v>50</v>
      </c>
      <c r="B103" t="s">
        <v>1277</v>
      </c>
    </row>
    <row r="104" spans="1:2">
      <c r="A104" s="59" t="s">
        <v>50</v>
      </c>
      <c r="B104" t="s">
        <v>1277</v>
      </c>
    </row>
    <row r="105" spans="1:2">
      <c r="A105" s="59" t="s">
        <v>50</v>
      </c>
      <c r="B105" t="s">
        <v>1277</v>
      </c>
    </row>
    <row r="106" spans="1:2">
      <c r="A106" s="59" t="s">
        <v>50</v>
      </c>
      <c r="B106" t="s">
        <v>1277</v>
      </c>
    </row>
    <row r="107" spans="1:2">
      <c r="A107" s="59" t="s">
        <v>50</v>
      </c>
      <c r="B107" t="s">
        <v>1277</v>
      </c>
    </row>
    <row r="108" spans="1:2">
      <c r="A108" s="59" t="s">
        <v>50</v>
      </c>
      <c r="B108" t="s">
        <v>1277</v>
      </c>
    </row>
    <row r="109" spans="1:2">
      <c r="A109" s="59" t="s">
        <v>50</v>
      </c>
      <c r="B109" t="s">
        <v>1277</v>
      </c>
    </row>
    <row r="110" spans="1:2">
      <c r="A110" s="59" t="s">
        <v>50</v>
      </c>
      <c r="B110" t="s">
        <v>1277</v>
      </c>
    </row>
    <row r="111" spans="1:2">
      <c r="A111" s="59" t="s">
        <v>50</v>
      </c>
      <c r="B111" t="s">
        <v>1277</v>
      </c>
    </row>
    <row r="112" spans="1:2">
      <c r="A112" s="59" t="s">
        <v>50</v>
      </c>
      <c r="B112" t="s">
        <v>1277</v>
      </c>
    </row>
    <row r="113" spans="1:2">
      <c r="A113" s="59" t="s">
        <v>50</v>
      </c>
      <c r="B113" t="s">
        <v>1277</v>
      </c>
    </row>
    <row r="114" spans="1:2">
      <c r="A114" s="59" t="s">
        <v>50</v>
      </c>
      <c r="B114" t="s">
        <v>1277</v>
      </c>
    </row>
    <row r="115" spans="1:2">
      <c r="A115" s="59" t="s">
        <v>50</v>
      </c>
      <c r="B115" t="s">
        <v>1277</v>
      </c>
    </row>
    <row r="116" spans="1:2">
      <c r="A116" s="59" t="s">
        <v>50</v>
      </c>
      <c r="B116" t="s">
        <v>1277</v>
      </c>
    </row>
    <row r="117" spans="1:2">
      <c r="A117" s="59" t="s">
        <v>50</v>
      </c>
      <c r="B117" t="s">
        <v>1277</v>
      </c>
    </row>
    <row r="118" spans="1:2">
      <c r="A118" s="59" t="s">
        <v>50</v>
      </c>
      <c r="B118" t="s">
        <v>1277</v>
      </c>
    </row>
    <row r="119" spans="1:2">
      <c r="A119" s="59" t="s">
        <v>50</v>
      </c>
      <c r="B119" t="s">
        <v>1277</v>
      </c>
    </row>
    <row r="120" spans="1:2">
      <c r="A120" s="59" t="s">
        <v>50</v>
      </c>
      <c r="B120" t="s">
        <v>1277</v>
      </c>
    </row>
    <row r="121" spans="1:2">
      <c r="A121" s="59" t="s">
        <v>98</v>
      </c>
      <c r="B121" t="s">
        <v>1300</v>
      </c>
    </row>
    <row r="122" spans="1:2">
      <c r="A122" s="59" t="s">
        <v>98</v>
      </c>
      <c r="B122" t="s">
        <v>1300</v>
      </c>
    </row>
    <row r="123" spans="1:2">
      <c r="A123" s="59" t="s">
        <v>98</v>
      </c>
      <c r="B123" t="s">
        <v>1300</v>
      </c>
    </row>
    <row r="124" spans="1:2">
      <c r="A124" s="59" t="s">
        <v>98</v>
      </c>
      <c r="B124" t="s">
        <v>1300</v>
      </c>
    </row>
    <row r="125" spans="1:2">
      <c r="A125" s="59" t="s">
        <v>98</v>
      </c>
      <c r="B125" t="s">
        <v>1300</v>
      </c>
    </row>
    <row r="126" spans="1:2">
      <c r="A126" s="59" t="s">
        <v>98</v>
      </c>
      <c r="B126" t="s">
        <v>1300</v>
      </c>
    </row>
    <row r="127" spans="1:2">
      <c r="A127" s="59" t="s">
        <v>98</v>
      </c>
      <c r="B127" t="s">
        <v>1300</v>
      </c>
    </row>
    <row r="128" spans="1:2">
      <c r="A128" s="59" t="s">
        <v>98</v>
      </c>
      <c r="B128" t="s">
        <v>1300</v>
      </c>
    </row>
    <row r="129" spans="1:2">
      <c r="A129" s="59" t="s">
        <v>98</v>
      </c>
      <c r="B129" t="s">
        <v>1300</v>
      </c>
    </row>
    <row r="130" spans="1:2">
      <c r="A130" s="59" t="s">
        <v>98</v>
      </c>
      <c r="B130" t="s">
        <v>1300</v>
      </c>
    </row>
    <row r="131" spans="1:2">
      <c r="A131" s="59" t="s">
        <v>98</v>
      </c>
      <c r="B131" t="s">
        <v>1300</v>
      </c>
    </row>
    <row r="132" spans="1:2">
      <c r="A132" s="59" t="s">
        <v>98</v>
      </c>
      <c r="B132" t="s">
        <v>1300</v>
      </c>
    </row>
    <row r="133" spans="1:2">
      <c r="A133" s="59" t="s">
        <v>98</v>
      </c>
      <c r="B133" t="s">
        <v>1300</v>
      </c>
    </row>
    <row r="134" spans="1:2">
      <c r="A134" s="59" t="s">
        <v>98</v>
      </c>
      <c r="B134" t="s">
        <v>1300</v>
      </c>
    </row>
    <row r="135" spans="1:2">
      <c r="A135" s="59" t="s">
        <v>98</v>
      </c>
      <c r="B135" t="s">
        <v>1300</v>
      </c>
    </row>
    <row r="136" spans="1:2">
      <c r="A136" s="59" t="s">
        <v>98</v>
      </c>
      <c r="B136" t="s">
        <v>1300</v>
      </c>
    </row>
    <row r="137" spans="1:2">
      <c r="A137" s="59" t="s">
        <v>98</v>
      </c>
      <c r="B137" t="s">
        <v>1300</v>
      </c>
    </row>
    <row r="138" spans="1:2">
      <c r="A138" s="59" t="s">
        <v>98</v>
      </c>
      <c r="B138" t="s">
        <v>1300</v>
      </c>
    </row>
    <row r="139" spans="1:2">
      <c r="A139" s="59" t="s">
        <v>98</v>
      </c>
      <c r="B139" t="s">
        <v>1300</v>
      </c>
    </row>
    <row r="140" spans="1:2">
      <c r="A140" s="59" t="s">
        <v>98</v>
      </c>
      <c r="B140" t="s">
        <v>1300</v>
      </c>
    </row>
    <row r="141" spans="1:2">
      <c r="A141" s="59" t="s">
        <v>98</v>
      </c>
      <c r="B141" t="s">
        <v>1300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5687E-052C-418B-BEE5-FBE98A6C0187}">
  <sheetPr>
    <tabColor theme="5"/>
  </sheetPr>
  <dimension ref="A1:M54"/>
  <sheetViews>
    <sheetView workbookViewId="0">
      <pane xSplit="1" ySplit="2" topLeftCell="B12" activePane="bottomRight" state="frozen"/>
      <selection pane="topRight" activeCell="B1" sqref="B1"/>
      <selection pane="bottomLeft" activeCell="A2" sqref="A2"/>
      <selection pane="bottomRight" activeCell="I34" sqref="I34"/>
    </sheetView>
  </sheetViews>
  <sheetFormatPr baseColWidth="10" defaultRowHeight="15"/>
  <cols>
    <col min="1" max="1" width="28.140625" customWidth="1"/>
    <col min="2" max="6" width="15.85546875" style="9" customWidth="1"/>
    <col min="7" max="12" width="18.7109375" style="9" customWidth="1"/>
  </cols>
  <sheetData>
    <row r="1" spans="1:13" ht="19.5">
      <c r="B1" s="126" t="s">
        <v>1522</v>
      </c>
      <c r="C1" s="126"/>
      <c r="D1" s="126"/>
      <c r="E1" s="126"/>
      <c r="F1" s="127" t="s">
        <v>1523</v>
      </c>
      <c r="G1" s="127"/>
      <c r="H1" s="127"/>
      <c r="I1" s="127"/>
      <c r="J1" s="135" t="s">
        <v>1524</v>
      </c>
      <c r="K1" s="135"/>
      <c r="L1" s="135"/>
    </row>
    <row r="2" spans="1:13">
      <c r="A2" s="1"/>
      <c r="B2" s="57">
        <v>2012</v>
      </c>
      <c r="C2" s="57">
        <v>2013</v>
      </c>
      <c r="D2" s="57">
        <v>2014</v>
      </c>
      <c r="E2" s="57">
        <v>2015</v>
      </c>
      <c r="F2" s="65">
        <v>2016</v>
      </c>
      <c r="G2" s="7" t="s">
        <v>0</v>
      </c>
      <c r="H2" s="7" t="s">
        <v>1</v>
      </c>
      <c r="I2" s="63" t="s">
        <v>2</v>
      </c>
      <c r="J2" s="63" t="s">
        <v>3</v>
      </c>
      <c r="K2" s="7" t="s">
        <v>4</v>
      </c>
      <c r="L2" s="7" t="s">
        <v>5</v>
      </c>
      <c r="M2" s="38"/>
    </row>
    <row r="3" spans="1:13">
      <c r="A3" s="3" t="s">
        <v>1528</v>
      </c>
      <c r="B3" s="52">
        <v>10976444356</v>
      </c>
      <c r="C3" s="52">
        <v>13409289000</v>
      </c>
      <c r="D3" s="52">
        <v>15430164000</v>
      </c>
      <c r="E3" s="52">
        <v>14847647610</v>
      </c>
      <c r="F3" s="53">
        <v>14596601628</v>
      </c>
      <c r="G3" s="54">
        <v>17258934774</v>
      </c>
      <c r="H3" s="54">
        <v>17356047259</v>
      </c>
      <c r="I3" s="54">
        <v>17037252400</v>
      </c>
      <c r="J3" s="55">
        <v>13740636534</v>
      </c>
      <c r="K3" s="55">
        <v>14533479602</v>
      </c>
      <c r="L3" s="55">
        <v>15766346547</v>
      </c>
    </row>
    <row r="4" spans="1:13">
      <c r="A4" s="3" t="s">
        <v>1510</v>
      </c>
      <c r="B4" s="52">
        <v>3940597319</v>
      </c>
      <c r="C4" s="52">
        <v>13676358015</v>
      </c>
      <c r="D4" s="52">
        <v>11068830839</v>
      </c>
      <c r="E4" s="52">
        <v>14303630173</v>
      </c>
      <c r="F4" s="66">
        <v>1646745034</v>
      </c>
      <c r="G4" s="54">
        <v>19006543475</v>
      </c>
      <c r="H4" s="54">
        <v>12993182487</v>
      </c>
      <c r="I4" s="54">
        <v>14958003987</v>
      </c>
      <c r="J4" s="55">
        <v>11280860031</v>
      </c>
      <c r="K4" s="55">
        <v>11119206983</v>
      </c>
      <c r="L4" s="55">
        <v>7813216907</v>
      </c>
    </row>
    <row r="5" spans="1:13">
      <c r="A5" s="3" t="s">
        <v>1511</v>
      </c>
      <c r="B5" s="52">
        <v>413793103</v>
      </c>
      <c r="C5" s="52">
        <v>571863522</v>
      </c>
      <c r="D5" s="52">
        <v>2098000000</v>
      </c>
      <c r="E5" s="52">
        <v>56000000</v>
      </c>
      <c r="F5" s="53">
        <v>0</v>
      </c>
      <c r="G5" s="54">
        <v>1000000000</v>
      </c>
      <c r="H5" s="54">
        <v>723576590</v>
      </c>
      <c r="I5" s="54">
        <v>0</v>
      </c>
      <c r="J5" s="55">
        <v>656053562</v>
      </c>
      <c r="K5" s="55">
        <v>701874892</v>
      </c>
      <c r="L5" s="55">
        <v>0</v>
      </c>
    </row>
    <row r="6" spans="1:13">
      <c r="A6" s="4" t="s">
        <v>1529</v>
      </c>
      <c r="B6" s="37">
        <v>14503248572</v>
      </c>
      <c r="C6" s="37">
        <v>26513783493</v>
      </c>
      <c r="D6" s="37">
        <v>24400994839</v>
      </c>
      <c r="E6" s="37">
        <v>29095277783</v>
      </c>
      <c r="F6" s="37">
        <v>16243346662</v>
      </c>
      <c r="G6" s="37">
        <v>35265478249</v>
      </c>
      <c r="H6" s="37">
        <v>29625653156</v>
      </c>
      <c r="I6" s="37">
        <v>31995256387</v>
      </c>
      <c r="J6" s="37">
        <v>24365443003</v>
      </c>
      <c r="K6" s="37">
        <v>24950811693</v>
      </c>
      <c r="L6" s="37">
        <v>23579563454</v>
      </c>
    </row>
    <row r="7" spans="1:13" s="48" customForma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3" s="48" customFormat="1">
      <c r="A8" s="49" t="s">
        <v>1514</v>
      </c>
      <c r="B8" s="52">
        <v>13168673004</v>
      </c>
      <c r="C8" s="52">
        <v>22465379611</v>
      </c>
      <c r="D8" s="52">
        <v>24398337913</v>
      </c>
      <c r="E8" s="52">
        <v>29094836898</v>
      </c>
      <c r="F8" s="53">
        <v>16165649942</v>
      </c>
      <c r="G8" s="53">
        <v>33227463920</v>
      </c>
      <c r="H8" s="53">
        <v>29601377105</v>
      </c>
      <c r="I8" s="53">
        <v>30228377102</v>
      </c>
      <c r="J8" s="56">
        <v>23199333526</v>
      </c>
      <c r="K8" s="56">
        <v>24779770161</v>
      </c>
      <c r="L8" s="56">
        <v>7932596277</v>
      </c>
    </row>
    <row r="9" spans="1:13" s="35" customFormat="1">
      <c r="A9" s="4" t="s">
        <v>1516</v>
      </c>
      <c r="B9" s="43">
        <v>0.90798092155873722</v>
      </c>
      <c r="C9" s="43">
        <v>0.84730946139509533</v>
      </c>
      <c r="D9" s="43">
        <v>0.99989111402967257</v>
      </c>
      <c r="E9" s="43">
        <v>0.99998484685373046</v>
      </c>
      <c r="F9" s="43">
        <v>0.99521670493053227</v>
      </c>
      <c r="G9" s="43">
        <v>0.94220936649121467</v>
      </c>
      <c r="H9" s="43">
        <v>0.99918057330678345</v>
      </c>
      <c r="I9" s="43">
        <v>0.94477683617756847</v>
      </c>
      <c r="J9" s="43">
        <v>0.95214084649080988</v>
      </c>
      <c r="K9" s="43">
        <v>0.99314485099304461</v>
      </c>
      <c r="L9" s="43">
        <v>0.33641828409907765</v>
      </c>
    </row>
    <row r="10" spans="1:13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3" s="41" customFormat="1">
      <c r="A11" s="39" t="s">
        <v>1512</v>
      </c>
      <c r="B11" s="40">
        <v>1964584651</v>
      </c>
      <c r="C11" s="40">
        <v>3430054235</v>
      </c>
      <c r="D11" s="40">
        <v>4586166115</v>
      </c>
      <c r="E11" s="40">
        <v>5052297909</v>
      </c>
      <c r="F11" s="40">
        <v>4723291881</v>
      </c>
      <c r="G11" s="40">
        <v>5279559604</v>
      </c>
      <c r="H11" s="40">
        <v>5546421675</v>
      </c>
      <c r="I11" s="40">
        <v>5700688065</v>
      </c>
      <c r="J11" s="40">
        <v>5367524971</v>
      </c>
      <c r="K11" s="40">
        <v>6187571634</v>
      </c>
      <c r="L11" s="40">
        <v>1448957245</v>
      </c>
    </row>
    <row r="12" spans="1:13">
      <c r="A12" s="64" t="s">
        <v>1520</v>
      </c>
      <c r="B12" s="52">
        <v>1553051351</v>
      </c>
      <c r="C12" s="52">
        <v>3080300865</v>
      </c>
      <c r="D12" s="52">
        <v>3950309875</v>
      </c>
      <c r="E12" s="52">
        <v>4508727053</v>
      </c>
      <c r="F12" s="53">
        <v>4275461719</v>
      </c>
      <c r="G12" s="54">
        <v>4641818144</v>
      </c>
      <c r="H12" s="54">
        <v>4739404442</v>
      </c>
      <c r="I12" s="54">
        <v>5123549168</v>
      </c>
      <c r="J12" s="55">
        <v>4701673507</v>
      </c>
      <c r="K12" s="55">
        <v>4482084970</v>
      </c>
      <c r="L12" s="55">
        <v>663300134</v>
      </c>
    </row>
    <row r="13" spans="1:13">
      <c r="A13" s="3" t="s">
        <v>1513</v>
      </c>
      <c r="B13" s="52">
        <v>411533300</v>
      </c>
      <c r="C13" s="52">
        <v>349753370</v>
      </c>
      <c r="D13" s="52">
        <v>635856240</v>
      </c>
      <c r="E13" s="52">
        <v>543570856</v>
      </c>
      <c r="F13" s="53">
        <v>447830162</v>
      </c>
      <c r="G13" s="54">
        <v>637741460</v>
      </c>
      <c r="H13" s="54">
        <v>807017233</v>
      </c>
      <c r="I13" s="54">
        <v>577138897</v>
      </c>
      <c r="J13" s="55">
        <v>665851464</v>
      </c>
      <c r="K13" s="55">
        <v>1705486664</v>
      </c>
      <c r="L13" s="55">
        <v>785657111</v>
      </c>
    </row>
    <row r="14" spans="1:13">
      <c r="A14" s="3"/>
      <c r="B14" s="36"/>
      <c r="C14" s="36"/>
      <c r="D14" s="36"/>
      <c r="E14" s="36"/>
      <c r="F14" s="36"/>
      <c r="G14" s="2"/>
      <c r="H14" s="2"/>
      <c r="I14" s="2"/>
      <c r="J14" s="2"/>
      <c r="K14" s="2"/>
      <c r="L14" s="2"/>
    </row>
    <row r="15" spans="1:13" s="41" customFormat="1">
      <c r="A15" s="41" t="s">
        <v>1521</v>
      </c>
      <c r="B15" s="40">
        <v>8178746933</v>
      </c>
      <c r="C15" s="40">
        <v>19298631246</v>
      </c>
      <c r="D15" s="40">
        <v>15991797274</v>
      </c>
      <c r="E15" s="40">
        <v>22149831870</v>
      </c>
      <c r="F15" s="40">
        <v>5791544927</v>
      </c>
      <c r="G15" s="42">
        <v>22219336151</v>
      </c>
      <c r="H15" s="42">
        <v>11484292998</v>
      </c>
      <c r="I15" s="42">
        <v>16627756724</v>
      </c>
      <c r="J15" s="42">
        <v>11550332454</v>
      </c>
      <c r="K15" s="42">
        <v>12801767300</v>
      </c>
      <c r="L15" s="42">
        <v>2148022045</v>
      </c>
    </row>
    <row r="16" spans="1:13" s="48" customFormat="1">
      <c r="A16" s="49"/>
      <c r="B16" s="50"/>
      <c r="C16" s="50"/>
      <c r="D16" s="50"/>
      <c r="E16" s="50"/>
      <c r="F16" s="50"/>
      <c r="G16" s="51"/>
      <c r="H16" s="51"/>
      <c r="I16" s="51"/>
      <c r="J16" s="51"/>
      <c r="K16" s="51"/>
      <c r="L16" s="51"/>
    </row>
    <row r="17" spans="1:12">
      <c r="A17" s="6" t="s">
        <v>1519</v>
      </c>
      <c r="B17" s="37">
        <v>10143331584</v>
      </c>
      <c r="C17" s="37">
        <v>22728685481</v>
      </c>
      <c r="D17" s="37">
        <v>20577963389</v>
      </c>
      <c r="E17" s="37">
        <v>27202129779</v>
      </c>
      <c r="F17" s="37">
        <v>10514836808</v>
      </c>
      <c r="G17" s="37">
        <v>27498895755</v>
      </c>
      <c r="H17" s="37">
        <v>17030714673</v>
      </c>
      <c r="I17" s="37">
        <v>22328444789</v>
      </c>
      <c r="J17" s="37">
        <v>16917857425</v>
      </c>
      <c r="K17" s="37">
        <v>18989338934</v>
      </c>
      <c r="L17" s="37">
        <v>3596979290</v>
      </c>
    </row>
    <row r="18" spans="1:12" s="35" customFormat="1">
      <c r="A18" s="4" t="s">
        <v>1517</v>
      </c>
      <c r="B18" s="43">
        <v>0.6993834197658817</v>
      </c>
      <c r="C18" s="43">
        <v>0.85724036658143044</v>
      </c>
      <c r="D18" s="43">
        <v>0.84332477117327753</v>
      </c>
      <c r="E18" s="43">
        <v>0.93493280874925544</v>
      </c>
      <c r="F18" s="43">
        <v>0.64733192160446917</v>
      </c>
      <c r="G18" s="43">
        <v>0.77976812226500203</v>
      </c>
      <c r="H18" s="43">
        <v>0.57486377037229364</v>
      </c>
      <c r="I18" s="43">
        <v>0.69786735005106182</v>
      </c>
      <c r="J18" s="43">
        <v>0.69433818309467987</v>
      </c>
      <c r="K18" s="43">
        <v>0.76107098909842263</v>
      </c>
      <c r="L18" s="43">
        <v>0.15254647512949668</v>
      </c>
    </row>
    <row r="20" spans="1:12">
      <c r="B20" s="9">
        <v>32742779</v>
      </c>
      <c r="C20" s="9">
        <v>4151487860</v>
      </c>
      <c r="D20" s="9">
        <v>93018534</v>
      </c>
      <c r="E20" s="9">
        <v>173852771</v>
      </c>
      <c r="F20" s="9">
        <v>1264397530</v>
      </c>
      <c r="G20" s="9">
        <v>32761000</v>
      </c>
      <c r="H20" s="9">
        <v>3392543853</v>
      </c>
      <c r="I20" s="9">
        <v>3100849436</v>
      </c>
      <c r="J20" s="9">
        <v>2661089347</v>
      </c>
      <c r="K20" s="9">
        <v>50000000</v>
      </c>
      <c r="L20" s="9">
        <v>430852105</v>
      </c>
    </row>
    <row r="21" spans="1:12">
      <c r="B21" s="9">
        <v>221759349</v>
      </c>
      <c r="C21" s="9">
        <v>2836308147</v>
      </c>
      <c r="D21" s="9">
        <v>2100000000</v>
      </c>
      <c r="E21" s="9">
        <v>20000000</v>
      </c>
      <c r="F21" s="9">
        <v>314424502</v>
      </c>
      <c r="G21" s="9">
        <v>6150000000</v>
      </c>
      <c r="H21" s="9">
        <v>2240000000</v>
      </c>
      <c r="I21" s="9">
        <v>1020803000</v>
      </c>
      <c r="J21" s="9">
        <v>7683917262</v>
      </c>
      <c r="K21" s="9">
        <v>25000000</v>
      </c>
      <c r="L21" s="9">
        <v>5382364802</v>
      </c>
    </row>
    <row r="22" spans="1:12">
      <c r="B22" s="9">
        <v>225415691</v>
      </c>
      <c r="C22" s="9">
        <v>6329578091</v>
      </c>
      <c r="D22" s="9">
        <v>3200000000</v>
      </c>
      <c r="F22" s="9">
        <v>67923002</v>
      </c>
      <c r="G22" s="9">
        <v>3100000000</v>
      </c>
      <c r="H22" s="9">
        <v>525355818</v>
      </c>
      <c r="I22" s="9">
        <v>2604000000</v>
      </c>
      <c r="J22" s="9">
        <v>935853422</v>
      </c>
      <c r="K22" s="9">
        <v>1500000000</v>
      </c>
      <c r="L22" s="9">
        <v>2000000000</v>
      </c>
    </row>
    <row r="23" spans="1:12">
      <c r="B23" s="9">
        <v>180000000</v>
      </c>
      <c r="C23" s="9">
        <v>75177438</v>
      </c>
      <c r="D23" s="9">
        <v>429807051</v>
      </c>
      <c r="E23" s="9">
        <v>10044296846</v>
      </c>
      <c r="G23" s="9">
        <v>3220000000</v>
      </c>
      <c r="H23" s="9">
        <v>91439000</v>
      </c>
      <c r="I23" s="9">
        <v>680128000</v>
      </c>
      <c r="K23" s="9">
        <v>150000000</v>
      </c>
    </row>
    <row r="24" spans="1:12">
      <c r="B24" s="9">
        <v>3202500000</v>
      </c>
      <c r="C24" s="9">
        <v>250000000</v>
      </c>
      <c r="D24" s="9">
        <v>740911405</v>
      </c>
      <c r="E24" s="9">
        <v>191360943</v>
      </c>
      <c r="G24" s="9">
        <v>500000000</v>
      </c>
      <c r="H24" s="9">
        <v>2950000000</v>
      </c>
      <c r="I24" s="68">
        <v>7127223551</v>
      </c>
      <c r="K24" s="9">
        <v>350000000</v>
      </c>
    </row>
    <row r="25" spans="1:12">
      <c r="B25" s="9">
        <v>40169099</v>
      </c>
      <c r="C25" s="9">
        <v>33806479</v>
      </c>
      <c r="D25" s="9">
        <v>43206172</v>
      </c>
      <c r="E25" s="9">
        <v>250000000</v>
      </c>
      <c r="G25" s="9">
        <v>113870468</v>
      </c>
      <c r="H25" s="9">
        <v>2403843816</v>
      </c>
      <c r="I25" s="68">
        <v>105000000</v>
      </c>
      <c r="K25" s="9">
        <v>360000000</v>
      </c>
    </row>
    <row r="26" spans="1:12">
      <c r="B26" s="9">
        <v>38010401</v>
      </c>
      <c r="D26" s="9">
        <v>3128350680</v>
      </c>
      <c r="E26" s="9">
        <v>2768051685</v>
      </c>
      <c r="G26" s="9">
        <v>420190000</v>
      </c>
      <c r="H26" s="68">
        <v>1390000000</v>
      </c>
      <c r="I26" s="68">
        <v>320000000</v>
      </c>
      <c r="K26" s="9">
        <v>934434678</v>
      </c>
    </row>
    <row r="27" spans="1:12">
      <c r="G27" s="9">
        <v>25000000</v>
      </c>
      <c r="K27" s="9">
        <v>1306167</v>
      </c>
    </row>
    <row r="28" spans="1:12">
      <c r="G28" s="9">
        <v>3215181214</v>
      </c>
      <c r="K28" s="9">
        <v>1051603098</v>
      </c>
    </row>
    <row r="29" spans="1:12">
      <c r="G29" s="9">
        <v>225796267</v>
      </c>
      <c r="K29" s="9">
        <v>6346863040</v>
      </c>
    </row>
    <row r="30" spans="1:12">
      <c r="G30" s="68">
        <v>2003744526</v>
      </c>
      <c r="K30" s="9">
        <v>350000000</v>
      </c>
    </row>
    <row r="31" spans="1:12">
      <c r="B31" s="9">
        <v>3940597319</v>
      </c>
      <c r="C31" s="9">
        <v>13676358015</v>
      </c>
      <c r="D31" s="9">
        <v>9735293842</v>
      </c>
      <c r="E31" s="9">
        <v>13447562245</v>
      </c>
      <c r="F31" s="9">
        <v>1646745034</v>
      </c>
      <c r="G31" s="9">
        <v>19006543475</v>
      </c>
      <c r="H31" s="9">
        <v>12993182487</v>
      </c>
      <c r="I31" s="9">
        <v>14958003987</v>
      </c>
      <c r="J31" s="9">
        <v>11280860031</v>
      </c>
      <c r="K31" s="9">
        <v>11119206983</v>
      </c>
      <c r="L31" s="9">
        <v>7813216907</v>
      </c>
    </row>
    <row r="32" spans="1:12">
      <c r="B32" s="9">
        <v>0</v>
      </c>
      <c r="C32" s="9">
        <v>0</v>
      </c>
      <c r="D32" s="68">
        <v>-1333536997</v>
      </c>
      <c r="E32" s="68">
        <v>-856067928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3:5">
      <c r="D33" s="68" t="s">
        <v>1533</v>
      </c>
      <c r="E33" s="68" t="s">
        <v>1532</v>
      </c>
    </row>
    <row r="41" spans="3:5">
      <c r="C41" s="9">
        <v>505614685</v>
      </c>
    </row>
    <row r="42" spans="3:5">
      <c r="C42" s="9">
        <v>83929723</v>
      </c>
    </row>
    <row r="43" spans="3:5">
      <c r="C43" s="9">
        <v>12060769</v>
      </c>
    </row>
    <row r="44" spans="3:5">
      <c r="C44" s="9">
        <v>2540169099</v>
      </c>
    </row>
    <row r="45" spans="3:5">
      <c r="C45" s="9">
        <v>363325</v>
      </c>
    </row>
    <row r="46" spans="3:5">
      <c r="C46" s="9">
        <v>73422</v>
      </c>
    </row>
    <row r="47" spans="3:5">
      <c r="C47" s="9">
        <v>3149949</v>
      </c>
    </row>
    <row r="48" spans="3:5">
      <c r="C48" s="9">
        <v>158090</v>
      </c>
    </row>
    <row r="49" spans="3:3">
      <c r="C49" s="9">
        <v>7330579</v>
      </c>
    </row>
    <row r="50" spans="3:3">
      <c r="C50" s="9">
        <v>8415465</v>
      </c>
    </row>
    <row r="51" spans="3:3">
      <c r="C51" s="9">
        <v>1515720</v>
      </c>
    </row>
    <row r="52" spans="3:3">
      <c r="C52" s="9">
        <v>172367970</v>
      </c>
    </row>
    <row r="53" spans="3:3">
      <c r="C53" s="9">
        <v>696258967</v>
      </c>
    </row>
    <row r="54" spans="3:3">
      <c r="C54" s="9">
        <v>120080097</v>
      </c>
    </row>
  </sheetData>
  <mergeCells count="3">
    <mergeCell ref="B1:E1"/>
    <mergeCell ref="F1:I1"/>
    <mergeCell ref="J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0F4D-0BA6-4792-99CD-291ABF36AABC}">
  <sheetPr>
    <tabColor rgb="FF00B0F0"/>
  </sheetPr>
  <dimension ref="A1:K16"/>
  <sheetViews>
    <sheetView tabSelected="1" workbookViewId="0">
      <selection activeCell="E28" sqref="E28"/>
    </sheetView>
  </sheetViews>
  <sheetFormatPr baseColWidth="10" defaultRowHeight="15"/>
  <cols>
    <col min="2" max="2" width="19" customWidth="1"/>
    <col min="3" max="3" width="18.28515625" hidden="1" customWidth="1"/>
    <col min="4" max="5" width="15.5703125" customWidth="1"/>
    <col min="6" max="6" width="17.85546875" customWidth="1"/>
    <col min="7" max="7" width="8" hidden="1" customWidth="1"/>
    <col min="8" max="8" width="15.5703125" customWidth="1"/>
    <col min="9" max="9" width="9.42578125" hidden="1" customWidth="1"/>
    <col min="10" max="11" width="15.5703125" customWidth="1"/>
  </cols>
  <sheetData>
    <row r="1" spans="1:11" ht="21.6" customHeight="1">
      <c r="B1" s="134" t="s">
        <v>1655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1:11" ht="30">
      <c r="B2" s="104" t="s">
        <v>1526</v>
      </c>
      <c r="C2" s="104"/>
      <c r="D2" s="105" t="s">
        <v>1559</v>
      </c>
      <c r="E2" s="105" t="s">
        <v>1560</v>
      </c>
      <c r="F2" s="105" t="s">
        <v>1561</v>
      </c>
      <c r="G2" s="105" t="s">
        <v>1566</v>
      </c>
      <c r="H2" s="105" t="s">
        <v>1562</v>
      </c>
      <c r="I2" s="105" t="s">
        <v>1567</v>
      </c>
      <c r="J2" s="105" t="s">
        <v>1563</v>
      </c>
      <c r="K2" s="105" t="s">
        <v>1564</v>
      </c>
    </row>
    <row r="3" spans="1:11">
      <c r="A3" s="131" t="s">
        <v>1547</v>
      </c>
      <c r="B3" s="124">
        <v>2012</v>
      </c>
      <c r="C3" s="124"/>
      <c r="D3" s="125">
        <v>2540169099</v>
      </c>
      <c r="E3" s="125">
        <v>2540169099</v>
      </c>
      <c r="F3" s="125">
        <v>2132191095</v>
      </c>
      <c r="G3" s="125"/>
      <c r="H3" s="125">
        <v>0</v>
      </c>
      <c r="I3" s="125"/>
      <c r="J3" s="125">
        <v>973947826</v>
      </c>
      <c r="K3" s="125">
        <f>F3-J3</f>
        <v>1158243269</v>
      </c>
    </row>
    <row r="4" spans="1:11">
      <c r="A4" s="131"/>
      <c r="B4" s="124">
        <v>2013</v>
      </c>
      <c r="C4" s="124"/>
      <c r="D4" s="125">
        <v>2757584347</v>
      </c>
      <c r="E4" s="125">
        <f>2732053728+25530619</f>
        <v>2757584347</v>
      </c>
      <c r="F4" s="125">
        <v>2540169099</v>
      </c>
      <c r="G4" s="125"/>
      <c r="H4" s="125">
        <v>802070156</v>
      </c>
      <c r="I4" s="125"/>
      <c r="J4" s="125">
        <v>2539719099</v>
      </c>
      <c r="K4" s="125">
        <f>F4-J4</f>
        <v>450000</v>
      </c>
    </row>
    <row r="5" spans="1:11">
      <c r="A5" s="131"/>
      <c r="B5" s="124">
        <v>2014</v>
      </c>
      <c r="C5" s="124"/>
      <c r="D5" s="125">
        <v>3116925051</v>
      </c>
      <c r="E5" s="125">
        <v>3116925051</v>
      </c>
      <c r="F5" s="125">
        <f>E4-H4</f>
        <v>1955514191</v>
      </c>
      <c r="G5" s="125"/>
      <c r="H5" s="125">
        <v>642673247</v>
      </c>
      <c r="I5" s="125"/>
      <c r="J5" s="125">
        <v>1629007059</v>
      </c>
      <c r="K5" s="125">
        <f t="shared" ref="K5:K15" si="0">F5-J5</f>
        <v>326507132</v>
      </c>
    </row>
    <row r="6" spans="1:11">
      <c r="A6" s="131"/>
      <c r="B6" s="124">
        <v>2015</v>
      </c>
      <c r="C6" s="124"/>
      <c r="D6" s="125">
        <v>3383374739</v>
      </c>
      <c r="E6" s="125">
        <v>3383374739</v>
      </c>
      <c r="F6" s="125">
        <f>E5-H5</f>
        <v>2474251804</v>
      </c>
      <c r="G6" s="125"/>
      <c r="H6" s="125">
        <v>2142619256</v>
      </c>
      <c r="I6" s="125"/>
      <c r="J6" s="125">
        <v>2474251804</v>
      </c>
      <c r="K6" s="125">
        <f t="shared" si="0"/>
        <v>0</v>
      </c>
    </row>
    <row r="7" spans="1:11">
      <c r="A7" s="102"/>
      <c r="B7" s="113"/>
      <c r="C7" s="113"/>
      <c r="D7" s="103"/>
      <c r="E7" s="103"/>
      <c r="F7" s="103"/>
      <c r="G7" s="103"/>
      <c r="H7" s="103"/>
      <c r="I7" s="103"/>
      <c r="J7" s="103"/>
      <c r="K7" s="103"/>
    </row>
    <row r="8" spans="1:11">
      <c r="A8" s="132" t="s">
        <v>1548</v>
      </c>
      <c r="B8" s="114">
        <v>2016</v>
      </c>
      <c r="C8" s="114"/>
      <c r="D8" s="100">
        <v>3151417344</v>
      </c>
      <c r="E8" s="100">
        <v>3151417344</v>
      </c>
      <c r="F8" s="100">
        <f>E6-H6</f>
        <v>1240755483</v>
      </c>
      <c r="G8" s="100"/>
      <c r="H8" s="100">
        <v>0</v>
      </c>
      <c r="I8" s="100"/>
      <c r="J8" s="100">
        <v>1229026936</v>
      </c>
      <c r="K8" s="100">
        <f t="shared" si="0"/>
        <v>11728547</v>
      </c>
    </row>
    <row r="9" spans="1:11">
      <c r="A9" s="132"/>
      <c r="B9" s="114">
        <v>2017</v>
      </c>
      <c r="C9" s="114"/>
      <c r="D9" s="100">
        <v>3043056342</v>
      </c>
      <c r="E9" s="100">
        <v>3043056342</v>
      </c>
      <c r="F9" s="100">
        <f t="shared" ref="F9:F10" si="1">E8-H8</f>
        <v>3151417344</v>
      </c>
      <c r="G9" s="100"/>
      <c r="H9" s="100">
        <v>0</v>
      </c>
      <c r="I9" s="100"/>
      <c r="J9" s="100">
        <v>2975204657</v>
      </c>
      <c r="K9" s="100">
        <f t="shared" si="0"/>
        <v>176212687</v>
      </c>
    </row>
    <row r="10" spans="1:11">
      <c r="A10" s="132"/>
      <c r="B10" s="114">
        <v>2018</v>
      </c>
      <c r="C10" s="114"/>
      <c r="D10" s="100">
        <v>2374776410</v>
      </c>
      <c r="E10" s="100">
        <v>2374776410</v>
      </c>
      <c r="F10" s="100">
        <f t="shared" si="1"/>
        <v>3043056342</v>
      </c>
      <c r="G10" s="100"/>
      <c r="H10" s="100">
        <v>0</v>
      </c>
      <c r="I10" s="100"/>
      <c r="J10" s="100">
        <v>745329606</v>
      </c>
      <c r="K10" s="100">
        <f t="shared" si="0"/>
        <v>2297726736</v>
      </c>
    </row>
    <row r="11" spans="1:11">
      <c r="A11" s="132"/>
      <c r="B11" s="114">
        <v>2019</v>
      </c>
      <c r="C11" s="114"/>
      <c r="D11" s="100">
        <v>2478682400</v>
      </c>
      <c r="E11" s="100">
        <v>2352319973</v>
      </c>
      <c r="F11" s="100">
        <f>E10-H10</f>
        <v>2374776410</v>
      </c>
      <c r="G11" s="100"/>
      <c r="H11" s="100">
        <v>277048665</v>
      </c>
      <c r="I11" s="100"/>
      <c r="J11" s="100">
        <v>2057022486</v>
      </c>
      <c r="K11" s="100">
        <f t="shared" si="0"/>
        <v>317753924</v>
      </c>
    </row>
    <row r="12" spans="1:11">
      <c r="A12" s="102"/>
      <c r="B12" s="113"/>
      <c r="C12" s="113"/>
      <c r="D12" s="103"/>
      <c r="E12" s="103"/>
      <c r="F12" s="103"/>
      <c r="G12" s="103"/>
      <c r="H12" s="103"/>
      <c r="I12" s="103"/>
      <c r="J12" s="103"/>
      <c r="K12" s="103"/>
    </row>
    <row r="13" spans="1:11">
      <c r="A13" s="133" t="s">
        <v>1549</v>
      </c>
      <c r="B13" s="115">
        <v>2020</v>
      </c>
      <c r="C13" s="115"/>
      <c r="D13" s="101">
        <v>1904425357</v>
      </c>
      <c r="E13" s="101">
        <v>1904425357</v>
      </c>
      <c r="F13" s="101">
        <f>E11-H11</f>
        <v>2075271308</v>
      </c>
      <c r="G13" s="101"/>
      <c r="H13" s="101">
        <v>1618233943</v>
      </c>
      <c r="I13" s="101"/>
      <c r="J13" s="101">
        <v>2075271308</v>
      </c>
      <c r="K13" s="101">
        <v>290991414</v>
      </c>
    </row>
    <row r="14" spans="1:11">
      <c r="A14" s="133"/>
      <c r="B14" s="115">
        <v>2021</v>
      </c>
      <c r="C14" s="115"/>
      <c r="D14" s="101">
        <v>1226449930</v>
      </c>
      <c r="E14" s="101">
        <v>1226449930</v>
      </c>
      <c r="F14" s="101">
        <f>E12-H12</f>
        <v>0</v>
      </c>
      <c r="G14" s="101"/>
      <c r="H14" s="101">
        <v>795597825</v>
      </c>
      <c r="I14" s="101"/>
      <c r="J14" s="101">
        <v>0</v>
      </c>
      <c r="K14" s="101">
        <f t="shared" si="0"/>
        <v>0</v>
      </c>
    </row>
    <row r="15" spans="1:11">
      <c r="A15" s="133"/>
      <c r="B15" s="112">
        <v>2022</v>
      </c>
      <c r="C15" s="112" t="s">
        <v>1569</v>
      </c>
      <c r="D15" s="101">
        <f>SUMIFS('2022_i'!$I:$I,'2022_i'!$O:$O,INC_x_cuatri!$C15)</f>
        <v>282225484</v>
      </c>
      <c r="E15" s="101">
        <f>SUMIFS('2022_i'!$I:$I,'2022_i'!$O:$O,INC_x_cuatri!$C15)</f>
        <v>282225484</v>
      </c>
      <c r="F15" s="101">
        <f>E14-H14</f>
        <v>430852105</v>
      </c>
      <c r="G15" s="101" t="s">
        <v>1569</v>
      </c>
      <c r="H15" s="101">
        <f>SUMIFS('2022_g'!$Z:$Z,'2022_g'!$AM:$AM,INC_x_cuatri!$G15)</f>
        <v>220000000</v>
      </c>
      <c r="I15" s="116" t="s">
        <v>1570</v>
      </c>
      <c r="J15" s="101">
        <f>SUMIFS('2022_g'!$Z:$Z,'2022_g'!$AM:$AM,INC_x_cuatri!$I15)</f>
        <v>126481425</v>
      </c>
      <c r="K15" s="101">
        <f t="shared" si="0"/>
        <v>304370680</v>
      </c>
    </row>
    <row r="16" spans="1:11">
      <c r="A16" s="133"/>
      <c r="B16" s="112" t="s">
        <v>1657</v>
      </c>
      <c r="C16" s="112" t="s">
        <v>1569</v>
      </c>
      <c r="D16" s="101">
        <f>SUMIFS('2023_i'!$F:$F,'2023_i'!$O:$O,INC_x_cuatri!$C16)</f>
        <v>861554637</v>
      </c>
      <c r="E16" s="101">
        <f>SUMIFS('2023_i'!$I:$I,'2023_i'!$O:$O,INC_x_cuatri!$C16)</f>
        <v>0</v>
      </c>
      <c r="F16" s="101">
        <f>E15-H15</f>
        <v>62225484</v>
      </c>
      <c r="G16" s="101" t="s">
        <v>1569</v>
      </c>
      <c r="H16" s="101">
        <f>SUMIFS('2023_g'!$Z:$Z,'2023_g'!$AM:$AM,INC_x_cuatri!$G16)</f>
        <v>0</v>
      </c>
      <c r="I16" s="116" t="s">
        <v>1570</v>
      </c>
      <c r="J16" s="101">
        <f>SUMIFS('2023_g'!$Z:$Z,'2023_g'!$AM:$AM,INC_x_cuatri!$I16)</f>
        <v>0</v>
      </c>
      <c r="K16" s="101">
        <f t="shared" ref="K16" si="2">F16-J16</f>
        <v>62225484</v>
      </c>
    </row>
  </sheetData>
  <mergeCells count="4">
    <mergeCell ref="B1:K1"/>
    <mergeCell ref="A3:A6"/>
    <mergeCell ref="A8:A11"/>
    <mergeCell ref="A13:A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FBD9C-B1BE-42BC-9BDB-1498DA5A77D3}">
  <dimension ref="A1:BX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/>
  <cols>
    <col min="1" max="1" width="28.140625" customWidth="1"/>
    <col min="2" max="6" width="15.85546875" style="9" customWidth="1"/>
    <col min="7" max="12" width="18.7109375" style="9" customWidth="1"/>
  </cols>
  <sheetData>
    <row r="1" spans="1:76" ht="19.5">
      <c r="B1" s="126" t="s">
        <v>1522</v>
      </c>
      <c r="C1" s="126"/>
      <c r="D1" s="126"/>
      <c r="E1" s="126"/>
      <c r="F1" s="127" t="s">
        <v>1523</v>
      </c>
      <c r="G1" s="127"/>
      <c r="H1" s="127"/>
      <c r="I1" s="127"/>
      <c r="J1" s="135" t="s">
        <v>1524</v>
      </c>
      <c r="K1" s="135"/>
      <c r="L1" s="135"/>
    </row>
    <row r="2" spans="1:76">
      <c r="A2" s="1"/>
      <c r="B2" s="57">
        <v>2012</v>
      </c>
      <c r="C2" s="57">
        <v>2013</v>
      </c>
      <c r="D2" s="57">
        <v>2014</v>
      </c>
      <c r="E2" s="57">
        <v>2015</v>
      </c>
      <c r="F2" s="57">
        <v>2016</v>
      </c>
      <c r="G2" s="7" t="s">
        <v>0</v>
      </c>
      <c r="H2" s="7" t="s">
        <v>1</v>
      </c>
      <c r="I2" s="44" t="s">
        <v>2</v>
      </c>
      <c r="J2" s="44" t="s">
        <v>3</v>
      </c>
      <c r="K2" s="7" t="s">
        <v>4</v>
      </c>
      <c r="L2" s="7" t="s">
        <v>5</v>
      </c>
      <c r="M2" s="38"/>
    </row>
    <row r="3" spans="1:76">
      <c r="A3" s="3" t="s">
        <v>1509</v>
      </c>
      <c r="B3" s="52">
        <f>(ejec_cuatri!B3/indices!$B$2)*100</f>
        <v>14063349591.287636</v>
      </c>
      <c r="C3" s="52">
        <f>(ejec_cuatri!C3/indices!$B$3)*100</f>
        <v>16854309954.751131</v>
      </c>
      <c r="D3" s="52">
        <f>(ejec_cuatri!D3/indices!$B$4)*100</f>
        <v>18710032739.177883</v>
      </c>
      <c r="E3" s="52">
        <f>(ejec_cuatri!E3/indices!$B$5)*100</f>
        <v>16862745724.020443</v>
      </c>
      <c r="F3" s="53">
        <f>(ejec_cuatri!F3/indices!$B$6)*100</f>
        <v>15676728201.052519</v>
      </c>
      <c r="G3" s="53">
        <f>(ejec_cuatri!G3/indices!$B$7)*100</f>
        <v>17807402779.612049</v>
      </c>
      <c r="H3" s="53">
        <f>(ejec_cuatri!H3/indices!$B$8)*100</f>
        <v>17356047259</v>
      </c>
      <c r="I3" s="53">
        <f>(ejec_cuatri!I3/indices!$B$9)*100</f>
        <v>16413537957.610788</v>
      </c>
      <c r="J3" s="55">
        <f>(ejec_cuatri!J3/indices!$B$10)*100</f>
        <v>13026769562.002274</v>
      </c>
      <c r="K3" s="55">
        <f>(ejec_cuatri!K3/indices!$B$11)*100</f>
        <v>13045040482.900997</v>
      </c>
      <c r="L3" s="55">
        <f>(ejec_cuatri!L3/indices!$B$12)*100</f>
        <v>13696765308.835026</v>
      </c>
    </row>
    <row r="4" spans="1:76">
      <c r="A4" s="3" t="s">
        <v>1510</v>
      </c>
      <c r="B4" s="52">
        <f>(ejec_cuatri!B4/indices!$B$2)*100</f>
        <v>5048811427.2901993</v>
      </c>
      <c r="C4" s="52">
        <f>(ejec_cuatri!C4/indices!$B$3)*100</f>
        <v>17189992477.375565</v>
      </c>
      <c r="D4" s="52">
        <f>(ejec_cuatri!D4/indices!$B$4)*100</f>
        <v>13421645251.606646</v>
      </c>
      <c r="E4" s="52">
        <f>(ejec_cuatri!E4/indices!$B$5)*100</f>
        <v>16244895142.532652</v>
      </c>
      <c r="F4" s="53">
        <f>(ejec_cuatri!F4/indices!$B$6)*100</f>
        <v>1768601690.4736333</v>
      </c>
      <c r="G4" s="53">
        <f>(ejec_cuatri!G4/indices!$B$7)*100</f>
        <v>19610548364.630623</v>
      </c>
      <c r="H4" s="53">
        <f>(ejec_cuatri!H4/indices!$B$8)*100</f>
        <v>12993182487</v>
      </c>
      <c r="I4" s="53">
        <f>(ejec_cuatri!I4/indices!$B$9)*100</f>
        <v>14410408465.317921</v>
      </c>
      <c r="J4" s="55">
        <f>(ejec_cuatri!J4/indices!$B$10)*100</f>
        <v>10694785770.76223</v>
      </c>
      <c r="K4" s="55">
        <f>(ejec_cuatri!K4/indices!$B$11)*100</f>
        <v>9980438904.048111</v>
      </c>
      <c r="L4" s="55">
        <f>(ejec_cuatri!L4/indices!$B$12)*100</f>
        <v>14857605446.963776</v>
      </c>
    </row>
    <row r="5" spans="1:76">
      <c r="A5" s="3" t="s">
        <v>1511</v>
      </c>
      <c r="B5" s="52">
        <f>(ejec_cuatri!B5/indices!$B$2)*100</f>
        <v>530164129.40422809</v>
      </c>
      <c r="C5" s="52">
        <f>(ejec_cuatri!C5/indices!$B$3)*100</f>
        <v>718782707.3906486</v>
      </c>
      <c r="D5" s="52">
        <f>(ejec_cuatri!D5/indices!$B$4)*100</f>
        <v>2543955377.7131076</v>
      </c>
      <c r="E5" s="52">
        <f>(ejec_cuatri!E5/indices!$B$5)*100</f>
        <v>63600227.143668368</v>
      </c>
      <c r="F5" s="53">
        <f>(ejec_cuatri!F5/indices!$B$6)*100</f>
        <v>0</v>
      </c>
      <c r="G5" s="53">
        <f>(ejec_cuatri!G5/indices!$B$7)*100</f>
        <v>1031778786.6281469</v>
      </c>
      <c r="H5" s="53">
        <f>(ejec_cuatri!H5/indices!$B$8)*100</f>
        <v>723576590</v>
      </c>
      <c r="I5" s="53">
        <f>(ejec_cuatri!I5/indices!$B$9)*100</f>
        <v>0</v>
      </c>
      <c r="J5" s="55">
        <f>(ejec_cuatri!J5/indices!$B$10)*100</f>
        <v>621969626.46947289</v>
      </c>
      <c r="K5" s="55">
        <f>(ejec_cuatri!K5/indices!$B$11)*100</f>
        <v>629992722.37680638</v>
      </c>
      <c r="L5" s="55">
        <f>(ejec_cuatri!L5/indices!$B$12)*100</f>
        <v>1133519605.5946486</v>
      </c>
    </row>
    <row r="6" spans="1:76">
      <c r="A6" s="4" t="s">
        <v>1518</v>
      </c>
      <c r="B6" s="37">
        <f>B3+B4-B5</f>
        <v>18581996889.173607</v>
      </c>
      <c r="C6" s="37">
        <f t="shared" ref="C6:L6" si="0">C3+C4-C5</f>
        <v>33325519724.736046</v>
      </c>
      <c r="D6" s="37">
        <f t="shared" si="0"/>
        <v>29587722613.071423</v>
      </c>
      <c r="E6" s="37">
        <f t="shared" si="0"/>
        <v>33044040639.409424</v>
      </c>
      <c r="F6" s="37">
        <f t="shared" si="0"/>
        <v>17445329891.526154</v>
      </c>
      <c r="G6" s="37">
        <f t="shared" si="0"/>
        <v>36386172357.614532</v>
      </c>
      <c r="H6" s="37">
        <f t="shared" si="0"/>
        <v>29625653156</v>
      </c>
      <c r="I6" s="37">
        <f t="shared" si="0"/>
        <v>30823946422.928711</v>
      </c>
      <c r="J6" s="37">
        <f t="shared" si="0"/>
        <v>23099585706.295029</v>
      </c>
      <c r="K6" s="37">
        <f t="shared" si="0"/>
        <v>22395486664.5723</v>
      </c>
      <c r="L6" s="37">
        <f t="shared" si="0"/>
        <v>27420851150.204151</v>
      </c>
    </row>
    <row r="7" spans="1:76" s="48" customForma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s="48" customFormat="1">
      <c r="A8" s="49" t="s">
        <v>1514</v>
      </c>
      <c r="B8" s="52">
        <f>(ejec_cuatri!B9/indices!$B$2)*100</f>
        <v>16872098659.833441</v>
      </c>
      <c r="C8" s="52">
        <f>(ejec_cuatri!C9/indices!$B$3)*100</f>
        <v>28237028168.677731</v>
      </c>
      <c r="D8" s="52">
        <f>(ejec_cuatri!D9/indices!$B$4)*100</f>
        <v>29584500925.184917</v>
      </c>
      <c r="E8" s="52">
        <f>(ejec_cuatri!E9/indices!$B$5)*100</f>
        <v>33043539918.228279</v>
      </c>
      <c r="F8" s="53">
        <f>(ejec_cuatri!F9/indices!$B$6)*100</f>
        <v>17361883731.070778</v>
      </c>
      <c r="G8" s="53">
        <f>(ejec_cuatri!G9/indices!$B$7)*100</f>
        <v>34283392406.108128</v>
      </c>
      <c r="H8" s="53">
        <f>(ejec_cuatri!H9/indices!$B$8)*100</f>
        <v>29601377105</v>
      </c>
      <c r="I8" s="53">
        <f>(ejec_cuatri!I9/indices!$B$9)*100</f>
        <v>29121750579.961468</v>
      </c>
      <c r="J8" s="55">
        <f>(ejec_cuatri!J9/indices!$B$10)*100</f>
        <v>21994059087.978764</v>
      </c>
      <c r="K8" s="55">
        <f>(ejec_cuatri!K9/indices!$B$11)*100</f>
        <v>22241962266.403378</v>
      </c>
      <c r="L8" s="55">
        <f>(ejec_cuatri!L9/indices!$B$12)*100</f>
        <v>27402915334.02832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s="35" customFormat="1">
      <c r="A9" s="4" t="s">
        <v>1516</v>
      </c>
      <c r="B9" s="43">
        <f>B8/B6</f>
        <v>0.90798092155873722</v>
      </c>
      <c r="C9" s="43">
        <f t="shared" ref="C9:L9" si="1">C8/C6</f>
        <v>0.84730946139509555</v>
      </c>
      <c r="D9" s="43">
        <f t="shared" si="1"/>
        <v>0.99989111402967246</v>
      </c>
      <c r="E9" s="43">
        <f t="shared" si="1"/>
        <v>0.99998484685373046</v>
      </c>
      <c r="F9" s="43">
        <f t="shared" si="1"/>
        <v>0.99521670493053227</v>
      </c>
      <c r="G9" s="43">
        <f t="shared" si="1"/>
        <v>0.94220936649121445</v>
      </c>
      <c r="H9" s="43">
        <f t="shared" si="1"/>
        <v>0.99918057330678345</v>
      </c>
      <c r="I9" s="43">
        <f t="shared" si="1"/>
        <v>0.94477683617756847</v>
      </c>
      <c r="J9" s="43">
        <f t="shared" si="1"/>
        <v>0.95214084649080999</v>
      </c>
      <c r="K9" s="43">
        <f t="shared" si="1"/>
        <v>0.99314485099304473</v>
      </c>
      <c r="L9" s="43">
        <f t="shared" si="1"/>
        <v>0.99934590592839068</v>
      </c>
    </row>
    <row r="10" spans="1:76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76" s="41" customFormat="1">
      <c r="A11" s="39" t="s">
        <v>1512</v>
      </c>
      <c r="B11" s="40">
        <f>SUM(B12:B13)</f>
        <v>2517084754.6444588</v>
      </c>
      <c r="C11" s="40">
        <f t="shared" ref="C11:L11" si="2">SUM(C12:C13)</f>
        <v>4311279832.8305674</v>
      </c>
      <c r="D11" s="40">
        <f t="shared" si="2"/>
        <v>5561011416.272584</v>
      </c>
      <c r="E11" s="40">
        <f t="shared" si="2"/>
        <v>5737987403.7478704</v>
      </c>
      <c r="F11" s="40">
        <f t="shared" si="2"/>
        <v>5072808378.26227</v>
      </c>
      <c r="G11" s="40">
        <f t="shared" si="2"/>
        <v>5447337602.146101</v>
      </c>
      <c r="H11" s="40">
        <f t="shared" si="2"/>
        <v>5546421675</v>
      </c>
      <c r="I11" s="40">
        <f t="shared" si="2"/>
        <v>5491992355.4913292</v>
      </c>
      <c r="J11" s="40">
        <f t="shared" si="2"/>
        <v>5088666070.345089</v>
      </c>
      <c r="K11" s="40">
        <f t="shared" si="2"/>
        <v>5553874548.0657024</v>
      </c>
      <c r="L11" s="40">
        <f t="shared" si="2"/>
        <v>6186891338.7194853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76">
      <c r="A12" t="s">
        <v>1520</v>
      </c>
      <c r="B12" s="52">
        <f>(ejec_cuatri!B14/indices!$B$2)*100</f>
        <v>1989815952.5944908</v>
      </c>
      <c r="C12" s="52">
        <f>(ejec_cuatri!C14/indices!$B$3)*100</f>
        <v>3871670267.7224731</v>
      </c>
      <c r="D12" s="52">
        <f>(ejec_cuatri!D14/indices!$B$4)*100</f>
        <v>4789996210.7433004</v>
      </c>
      <c r="E12" s="52">
        <f>(ejec_cuatri!E14/indices!$B$5)*100</f>
        <v>5120644012.4929018</v>
      </c>
      <c r="F12" s="53">
        <f>(ejec_cuatri!F14/indices!$B$6)*100</f>
        <v>4591839457.6307592</v>
      </c>
      <c r="G12" s="53">
        <f>(ejec_cuatri!G14/indices!$B$7)*100</f>
        <v>4789329492.3648376</v>
      </c>
      <c r="H12" s="53">
        <f>(ejec_cuatri!H14/indices!$B$8)*100</f>
        <v>4739404442</v>
      </c>
      <c r="I12" s="53">
        <f>(ejec_cuatri!I14/indices!$B$9)*100</f>
        <v>4935981857.4181118</v>
      </c>
      <c r="J12" s="55">
        <f>(ejec_cuatri!J14/indices!$B$10)*100</f>
        <v>4457407572.0515738</v>
      </c>
      <c r="K12" s="55">
        <f>(ejec_cuatri!K14/indices!$B$11)*100</f>
        <v>4023054456.5119824</v>
      </c>
      <c r="L12" s="55">
        <f>(ejec_cuatri!L14/indices!$B$12)*100</f>
        <v>4340050379.6368685</v>
      </c>
    </row>
    <row r="13" spans="1:76">
      <c r="A13" s="3" t="s">
        <v>1513</v>
      </c>
      <c r="B13" s="52">
        <f>(ejec_cuatri!B15/indices!$B$2)*100</f>
        <v>527268802.049968</v>
      </c>
      <c r="C13" s="52">
        <f>(ejec_cuatri!C15/indices!$B$3)*100</f>
        <v>439609565.10809457</v>
      </c>
      <c r="D13" s="52">
        <f>(ejec_cuatri!D15/indices!$B$4)*100</f>
        <v>771015205.5292834</v>
      </c>
      <c r="E13" s="52">
        <f>(ejec_cuatri!E15/indices!$B$5)*100</f>
        <v>617343391.25496876</v>
      </c>
      <c r="F13" s="53">
        <f>(ejec_cuatri!F15/indices!$B$6)*100</f>
        <v>480968920.63151115</v>
      </c>
      <c r="G13" s="53">
        <f>(ejec_cuatri!G15/indices!$B$7)*100</f>
        <v>658008109.78126287</v>
      </c>
      <c r="H13" s="53">
        <f>(ejec_cuatri!H15/indices!$B$8)*100</f>
        <v>807017233</v>
      </c>
      <c r="I13" s="53">
        <f>(ejec_cuatri!I15/indices!$B$9)*100</f>
        <v>556010498.07321775</v>
      </c>
      <c r="J13" s="55">
        <f>(ejec_cuatri!J15/indices!$B$10)*100</f>
        <v>631258498.29351532</v>
      </c>
      <c r="K13" s="55">
        <f>(ejec_cuatri!K15/indices!$B$11)*100</f>
        <v>1530820091.5537205</v>
      </c>
      <c r="L13" s="55">
        <f>(ejec_cuatri!L15/indices!$B$12)*100</f>
        <v>1846840959.0826166</v>
      </c>
    </row>
    <row r="14" spans="1:76">
      <c r="A14" s="3"/>
      <c r="B14" s="36"/>
      <c r="C14" s="36"/>
      <c r="D14" s="36"/>
      <c r="E14" s="36"/>
      <c r="F14" s="36"/>
      <c r="G14" s="2"/>
      <c r="H14" s="2"/>
      <c r="I14" s="2"/>
      <c r="J14" s="2"/>
      <c r="K14" s="2"/>
      <c r="L14" s="2"/>
    </row>
    <row r="15" spans="1:76" s="41" customFormat="1">
      <c r="A15" s="41" t="s">
        <v>1521</v>
      </c>
      <c r="B15" s="40">
        <f>(ejec_cuatri!B17/indices!$B$2)*100</f>
        <v>10478855775.784754</v>
      </c>
      <c r="C15" s="40">
        <f>(ejec_cuatri!C17/indices!$B$3)*100</f>
        <v>24256700912.518852</v>
      </c>
      <c r="D15" s="40">
        <f>(ejec_cuatri!D17/indices!$B$4)*100</f>
        <v>19391047985.934277</v>
      </c>
      <c r="E15" s="40">
        <f>(ejec_cuatri!E17/indices!$B$5)*100</f>
        <v>25155970323.679726</v>
      </c>
      <c r="F15" s="40">
        <f>(ejec_cuatri!F17/indices!$B$6)*100</f>
        <v>6220110543.4432392</v>
      </c>
      <c r="G15" s="40">
        <f>(ejec_cuatri!G17/indices!$B$7)*100</f>
        <v>22925439693.561699</v>
      </c>
      <c r="H15" s="40">
        <f>(ejec_cuatri!H17/indices!$B$8)*100</f>
        <v>11484292998</v>
      </c>
      <c r="I15" s="40">
        <f>(ejec_cuatri!I17/indices!$B$9)*100</f>
        <v>16019033452.793833</v>
      </c>
      <c r="J15" s="42">
        <f>(ejec_cuatri!J17/indices!$B$10)*100</f>
        <v>10950258299.20364</v>
      </c>
      <c r="K15" s="42">
        <f>(ejec_cuatri!K17/indices!$B$11)*100</f>
        <v>11490680639.080873</v>
      </c>
      <c r="L15" s="42">
        <f>(ejec_cuatri!L17/indices!$B$12)*100</f>
        <v>13255818313.786812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</row>
    <row r="16" spans="1:76" s="48" customFormat="1">
      <c r="A16" s="49"/>
      <c r="B16" s="50"/>
      <c r="C16" s="50"/>
      <c r="D16" s="50"/>
      <c r="E16" s="50"/>
      <c r="F16" s="50"/>
      <c r="G16" s="51"/>
      <c r="H16" s="51"/>
      <c r="I16" s="51"/>
      <c r="J16" s="51"/>
      <c r="K16" s="51"/>
      <c r="L16" s="5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</row>
    <row r="17" spans="1:12">
      <c r="A17" s="6" t="s">
        <v>1519</v>
      </c>
      <c r="B17" s="37">
        <f>B11+B15</f>
        <v>12995940530.429213</v>
      </c>
      <c r="C17" s="37">
        <f t="shared" ref="C17:L17" si="3">C11+C15</f>
        <v>28567980745.349419</v>
      </c>
      <c r="D17" s="37">
        <f t="shared" si="3"/>
        <v>24952059402.20686</v>
      </c>
      <c r="E17" s="37">
        <f t="shared" si="3"/>
        <v>30893957727.427597</v>
      </c>
      <c r="F17" s="37">
        <f t="shared" si="3"/>
        <v>11292918921.705509</v>
      </c>
      <c r="G17" s="37">
        <f t="shared" si="3"/>
        <v>28372777295.707802</v>
      </c>
      <c r="H17" s="37">
        <f t="shared" si="3"/>
        <v>17030714673</v>
      </c>
      <c r="I17" s="37">
        <f t="shared" si="3"/>
        <v>21511025808.285164</v>
      </c>
      <c r="J17" s="37">
        <f t="shared" si="3"/>
        <v>16038924369.548729</v>
      </c>
      <c r="K17" s="37">
        <f t="shared" si="3"/>
        <v>17044555187.146576</v>
      </c>
      <c r="L17" s="37">
        <f t="shared" si="3"/>
        <v>19442709652.506298</v>
      </c>
    </row>
    <row r="18" spans="1:12" s="35" customFormat="1">
      <c r="A18" s="4" t="s">
        <v>1517</v>
      </c>
      <c r="B18" s="43">
        <f>B17/B6</f>
        <v>0.6993834197658817</v>
      </c>
      <c r="C18" s="43">
        <f t="shared" ref="C18:L18" si="4">C17/C6</f>
        <v>0.85724036658143044</v>
      </c>
      <c r="D18" s="43">
        <f t="shared" si="4"/>
        <v>0.84332477117327731</v>
      </c>
      <c r="E18" s="43">
        <f t="shared" si="4"/>
        <v>0.93493280874925544</v>
      </c>
      <c r="F18" s="43">
        <f t="shared" si="4"/>
        <v>0.64733192160446906</v>
      </c>
      <c r="G18" s="43">
        <f t="shared" si="4"/>
        <v>0.77976812226500192</v>
      </c>
      <c r="H18" s="43">
        <f t="shared" si="4"/>
        <v>0.57486377037229364</v>
      </c>
      <c r="I18" s="43">
        <f t="shared" si="4"/>
        <v>0.69786735005106182</v>
      </c>
      <c r="J18" s="43">
        <f t="shared" si="4"/>
        <v>0.69433818309467987</v>
      </c>
      <c r="K18" s="43">
        <f t="shared" si="4"/>
        <v>0.76107098909842275</v>
      </c>
      <c r="L18" s="43">
        <f t="shared" si="4"/>
        <v>0.70904836418112227</v>
      </c>
    </row>
  </sheetData>
  <mergeCells count="3">
    <mergeCell ref="B1:E1"/>
    <mergeCell ref="F1:I1"/>
    <mergeCell ref="J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CC928-CD4D-41CE-94C4-3A580629032C}">
  <dimension ref="A1:I19"/>
  <sheetViews>
    <sheetView workbookViewId="0">
      <selection activeCell="C17" sqref="C17"/>
    </sheetView>
  </sheetViews>
  <sheetFormatPr baseColWidth="10" defaultRowHeight="15"/>
  <cols>
    <col min="2" max="2" width="20.7109375" customWidth="1"/>
    <col min="3" max="3" width="19.7109375" customWidth="1"/>
    <col min="4" max="4" width="10.7109375" style="9" hidden="1" customWidth="1"/>
    <col min="5" max="9" width="11.5703125" style="9"/>
  </cols>
  <sheetData>
    <row r="1" spans="1:5" ht="15.75">
      <c r="A1" s="97" t="s">
        <v>1534</v>
      </c>
      <c r="C1" s="97"/>
      <c r="D1" s="97"/>
      <c r="E1" s="97"/>
    </row>
    <row r="3" spans="1:5">
      <c r="B3" s="96" t="s">
        <v>1535</v>
      </c>
      <c r="C3" s="96" t="s">
        <v>1536</v>
      </c>
      <c r="D3" s="9" t="s">
        <v>1538</v>
      </c>
    </row>
    <row r="4" spans="1:5" ht="14.45" customHeight="1">
      <c r="B4" s="93"/>
      <c r="C4" s="93"/>
    </row>
    <row r="5" spans="1:5">
      <c r="A5" s="136" t="s">
        <v>1547</v>
      </c>
      <c r="B5" s="81">
        <v>2012</v>
      </c>
      <c r="C5" s="82">
        <f>'2012_g'!V7+'2012_g'!V40</f>
        <v>246665809</v>
      </c>
      <c r="D5" s="9">
        <f>(C5/indices!B2)*100</f>
        <v>316035629.72453558</v>
      </c>
    </row>
    <row r="6" spans="1:5">
      <c r="A6" s="136"/>
      <c r="B6" s="81">
        <v>2013</v>
      </c>
      <c r="C6" s="82">
        <f>'2013_g'!V9+'2013_g'!V10</f>
        <v>468707893</v>
      </c>
      <c r="D6" s="9">
        <f>(C6/indices!B3)*100</f>
        <v>589125054.04725993</v>
      </c>
    </row>
    <row r="7" spans="1:5">
      <c r="A7" s="136"/>
      <c r="B7" s="81">
        <v>2014</v>
      </c>
      <c r="C7" s="82">
        <f>'2014_g'!V9+'2014_g'!V10</f>
        <v>639450323</v>
      </c>
      <c r="D7" s="9">
        <f>(C7/indices!B4)*100</f>
        <v>775373254.51679397</v>
      </c>
    </row>
    <row r="8" spans="1:5">
      <c r="A8" s="136"/>
      <c r="B8" s="81">
        <v>2015</v>
      </c>
      <c r="C8" s="82">
        <f>'2015_g'!V9+'2015_g'!V10</f>
        <v>779250039</v>
      </c>
      <c r="D8" s="9">
        <f>(C8/indices!B5)*100</f>
        <v>885008562.1805793</v>
      </c>
    </row>
    <row r="9" spans="1:5">
      <c r="B9" s="94" t="s">
        <v>1537</v>
      </c>
      <c r="C9" s="95">
        <f>SUM(C5:C8)</f>
        <v>2134074064</v>
      </c>
      <c r="D9" s="45">
        <f>SUM(D5:D8)</f>
        <v>2565542500.4691687</v>
      </c>
    </row>
    <row r="10" spans="1:5">
      <c r="A10" s="137" t="s">
        <v>1548</v>
      </c>
      <c r="B10" s="84">
        <v>2016</v>
      </c>
      <c r="C10" s="54">
        <f>'2016_g'!V8+'2016_g'!V9</f>
        <v>679813115</v>
      </c>
      <c r="D10" s="9">
        <f>(C10/indices!B6)*100</f>
        <v>730118263.34443128</v>
      </c>
    </row>
    <row r="11" spans="1:5">
      <c r="A11" s="137"/>
      <c r="B11" s="84">
        <v>2017</v>
      </c>
      <c r="C11" s="54">
        <f>'2017_g'!V8+'2017_g'!V9</f>
        <v>746690821</v>
      </c>
      <c r="D11" s="9">
        <f>(C11/indices!B7)*100</f>
        <v>770419749.2777549</v>
      </c>
    </row>
    <row r="12" spans="1:5">
      <c r="A12" s="137"/>
      <c r="B12" s="86">
        <v>2018</v>
      </c>
      <c r="C12" s="87">
        <f>'2018_g'!V8+'2018_g'!V9</f>
        <v>494573218</v>
      </c>
      <c r="D12" s="70">
        <f>(C12/indices!B8)*100</f>
        <v>494573218</v>
      </c>
    </row>
    <row r="13" spans="1:5">
      <c r="A13" s="137"/>
      <c r="B13" s="84">
        <v>2019</v>
      </c>
      <c r="C13" s="54">
        <f>'2019_g'!AC8+'2019_g'!AC9</f>
        <v>992434502</v>
      </c>
      <c r="D13" s="9">
        <f>(C13/indices!B9)*100</f>
        <v>956102603.08285165</v>
      </c>
    </row>
    <row r="14" spans="1:5">
      <c r="B14" s="94" t="s">
        <v>1537</v>
      </c>
      <c r="C14" s="95">
        <f>SUM(C10:C13)</f>
        <v>2913511656</v>
      </c>
      <c r="D14" s="45">
        <f>SUM(D10:D13)</f>
        <v>2951213833.7050381</v>
      </c>
    </row>
    <row r="15" spans="1:5">
      <c r="A15" s="138" t="s">
        <v>1549</v>
      </c>
      <c r="B15" s="88">
        <v>2020</v>
      </c>
      <c r="C15" s="55">
        <f>'2020_g'!AB8+'2020_g'!AB9</f>
        <v>467468196</v>
      </c>
      <c r="D15" s="9">
        <f>(C15/indices!B10)*100</f>
        <v>443181831.6268487</v>
      </c>
    </row>
    <row r="16" spans="1:5">
      <c r="A16" s="138"/>
      <c r="B16" s="88">
        <v>2021</v>
      </c>
      <c r="C16" s="55">
        <f>'2021_g'!Z107+'2021_g'!Z122</f>
        <v>827487091</v>
      </c>
      <c r="D16" s="9">
        <f>(C16/indices!B11)*100</f>
        <v>742740410.19657123</v>
      </c>
    </row>
    <row r="17" spans="1:4">
      <c r="A17" s="138"/>
      <c r="B17" s="88">
        <v>2022</v>
      </c>
      <c r="C17" s="55"/>
      <c r="D17" s="9">
        <f>(C17/indices!B12)*100</f>
        <v>0</v>
      </c>
    </row>
    <row r="18" spans="1:4">
      <c r="A18" s="138"/>
      <c r="B18" s="88">
        <v>2023</v>
      </c>
      <c r="C18" s="88">
        <v>0</v>
      </c>
    </row>
    <row r="19" spans="1:4">
      <c r="B19" s="94" t="s">
        <v>1537</v>
      </c>
      <c r="C19" s="95">
        <f>SUM(C15:C18)</f>
        <v>1294955287</v>
      </c>
      <c r="D19" s="45">
        <f>SUM(D15:D18)</f>
        <v>1185922241.82342</v>
      </c>
    </row>
  </sheetData>
  <mergeCells count="3">
    <mergeCell ref="A5:A8"/>
    <mergeCell ref="A10:A13"/>
    <mergeCell ref="A15:A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A5FC-D2C2-47A1-965A-5D55699A2EAD}">
  <sheetPr filterMode="1"/>
  <dimension ref="A1:V25"/>
  <sheetViews>
    <sheetView workbookViewId="0">
      <pane xSplit="6" ySplit="1" topLeftCell="G2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2" max="2" width="16.28515625" customWidth="1"/>
    <col min="3" max="3" width="17.140625" customWidth="1"/>
    <col min="5" max="5" width="15.7109375" style="9" customWidth="1"/>
    <col min="6" max="13" width="13.7109375" style="9" customWidth="1"/>
    <col min="14" max="15" width="11.5703125" style="9"/>
    <col min="259" max="259" width="16.28515625" customWidth="1"/>
    <col min="260" max="260" width="17.140625" customWidth="1"/>
    <col min="515" max="515" width="16.28515625" customWidth="1"/>
    <col min="516" max="516" width="17.140625" customWidth="1"/>
    <col min="771" max="771" width="16.28515625" customWidth="1"/>
    <col min="772" max="772" width="17.140625" customWidth="1"/>
    <col min="1027" max="1027" width="16.28515625" customWidth="1"/>
    <col min="1028" max="1028" width="17.140625" customWidth="1"/>
    <col min="1283" max="1283" width="16.28515625" customWidth="1"/>
    <col min="1284" max="1284" width="17.140625" customWidth="1"/>
    <col min="1539" max="1539" width="16.28515625" customWidth="1"/>
    <col min="1540" max="1540" width="17.140625" customWidth="1"/>
    <col min="1795" max="1795" width="16.28515625" customWidth="1"/>
    <col min="1796" max="1796" width="17.140625" customWidth="1"/>
    <col min="2051" max="2051" width="16.28515625" customWidth="1"/>
    <col min="2052" max="2052" width="17.140625" customWidth="1"/>
    <col min="2307" max="2307" width="16.28515625" customWidth="1"/>
    <col min="2308" max="2308" width="17.140625" customWidth="1"/>
    <col min="2563" max="2563" width="16.28515625" customWidth="1"/>
    <col min="2564" max="2564" width="17.140625" customWidth="1"/>
    <col min="2819" max="2819" width="16.28515625" customWidth="1"/>
    <col min="2820" max="2820" width="17.140625" customWidth="1"/>
    <col min="3075" max="3075" width="16.28515625" customWidth="1"/>
    <col min="3076" max="3076" width="17.140625" customWidth="1"/>
    <col min="3331" max="3331" width="16.28515625" customWidth="1"/>
    <col min="3332" max="3332" width="17.140625" customWidth="1"/>
    <col min="3587" max="3587" width="16.28515625" customWidth="1"/>
    <col min="3588" max="3588" width="17.140625" customWidth="1"/>
    <col min="3843" max="3843" width="16.28515625" customWidth="1"/>
    <col min="3844" max="3844" width="17.140625" customWidth="1"/>
    <col min="4099" max="4099" width="16.28515625" customWidth="1"/>
    <col min="4100" max="4100" width="17.140625" customWidth="1"/>
    <col min="4355" max="4355" width="16.28515625" customWidth="1"/>
    <col min="4356" max="4356" width="17.140625" customWidth="1"/>
    <col min="4611" max="4611" width="16.28515625" customWidth="1"/>
    <col min="4612" max="4612" width="17.140625" customWidth="1"/>
    <col min="4867" max="4867" width="16.28515625" customWidth="1"/>
    <col min="4868" max="4868" width="17.140625" customWidth="1"/>
    <col min="5123" max="5123" width="16.28515625" customWidth="1"/>
    <col min="5124" max="5124" width="17.140625" customWidth="1"/>
    <col min="5379" max="5379" width="16.28515625" customWidth="1"/>
    <col min="5380" max="5380" width="17.140625" customWidth="1"/>
    <col min="5635" max="5635" width="16.28515625" customWidth="1"/>
    <col min="5636" max="5636" width="17.140625" customWidth="1"/>
    <col min="5891" max="5891" width="16.28515625" customWidth="1"/>
    <col min="5892" max="5892" width="17.140625" customWidth="1"/>
    <col min="6147" max="6147" width="16.28515625" customWidth="1"/>
    <col min="6148" max="6148" width="17.140625" customWidth="1"/>
    <col min="6403" max="6403" width="16.28515625" customWidth="1"/>
    <col min="6404" max="6404" width="17.140625" customWidth="1"/>
    <col min="6659" max="6659" width="16.28515625" customWidth="1"/>
    <col min="6660" max="6660" width="17.140625" customWidth="1"/>
    <col min="6915" max="6915" width="16.28515625" customWidth="1"/>
    <col min="6916" max="6916" width="17.140625" customWidth="1"/>
    <col min="7171" max="7171" width="16.28515625" customWidth="1"/>
    <col min="7172" max="7172" width="17.140625" customWidth="1"/>
    <col min="7427" max="7427" width="16.28515625" customWidth="1"/>
    <col min="7428" max="7428" width="17.140625" customWidth="1"/>
    <col min="7683" max="7683" width="16.28515625" customWidth="1"/>
    <col min="7684" max="7684" width="17.140625" customWidth="1"/>
    <col min="7939" max="7939" width="16.28515625" customWidth="1"/>
    <col min="7940" max="7940" width="17.140625" customWidth="1"/>
    <col min="8195" max="8195" width="16.28515625" customWidth="1"/>
    <col min="8196" max="8196" width="17.140625" customWidth="1"/>
    <col min="8451" max="8451" width="16.28515625" customWidth="1"/>
    <col min="8452" max="8452" width="17.140625" customWidth="1"/>
    <col min="8707" max="8707" width="16.28515625" customWidth="1"/>
    <col min="8708" max="8708" width="17.140625" customWidth="1"/>
    <col min="8963" max="8963" width="16.28515625" customWidth="1"/>
    <col min="8964" max="8964" width="17.140625" customWidth="1"/>
    <col min="9219" max="9219" width="16.28515625" customWidth="1"/>
    <col min="9220" max="9220" width="17.140625" customWidth="1"/>
    <col min="9475" max="9475" width="16.28515625" customWidth="1"/>
    <col min="9476" max="9476" width="17.140625" customWidth="1"/>
    <col min="9731" max="9731" width="16.28515625" customWidth="1"/>
    <col min="9732" max="9732" width="17.140625" customWidth="1"/>
    <col min="9987" max="9987" width="16.28515625" customWidth="1"/>
    <col min="9988" max="9988" width="17.140625" customWidth="1"/>
    <col min="10243" max="10243" width="16.28515625" customWidth="1"/>
    <col min="10244" max="10244" width="17.140625" customWidth="1"/>
    <col min="10499" max="10499" width="16.28515625" customWidth="1"/>
    <col min="10500" max="10500" width="17.140625" customWidth="1"/>
    <col min="10755" max="10755" width="16.28515625" customWidth="1"/>
    <col min="10756" max="10756" width="17.140625" customWidth="1"/>
    <col min="11011" max="11011" width="16.28515625" customWidth="1"/>
    <col min="11012" max="11012" width="17.140625" customWidth="1"/>
    <col min="11267" max="11267" width="16.28515625" customWidth="1"/>
    <col min="11268" max="11268" width="17.140625" customWidth="1"/>
    <col min="11523" max="11523" width="16.28515625" customWidth="1"/>
    <col min="11524" max="11524" width="17.140625" customWidth="1"/>
    <col min="11779" max="11779" width="16.28515625" customWidth="1"/>
    <col min="11780" max="11780" width="17.140625" customWidth="1"/>
    <col min="12035" max="12035" width="16.28515625" customWidth="1"/>
    <col min="12036" max="12036" width="17.140625" customWidth="1"/>
    <col min="12291" max="12291" width="16.28515625" customWidth="1"/>
    <col min="12292" max="12292" width="17.140625" customWidth="1"/>
    <col min="12547" max="12547" width="16.28515625" customWidth="1"/>
    <col min="12548" max="12548" width="17.140625" customWidth="1"/>
    <col min="12803" max="12803" width="16.28515625" customWidth="1"/>
    <col min="12804" max="12804" width="17.140625" customWidth="1"/>
    <col min="13059" max="13059" width="16.28515625" customWidth="1"/>
    <col min="13060" max="13060" width="17.140625" customWidth="1"/>
    <col min="13315" max="13315" width="16.28515625" customWidth="1"/>
    <col min="13316" max="13316" width="17.140625" customWidth="1"/>
    <col min="13571" max="13571" width="16.28515625" customWidth="1"/>
    <col min="13572" max="13572" width="17.140625" customWidth="1"/>
    <col min="13827" max="13827" width="16.28515625" customWidth="1"/>
    <col min="13828" max="13828" width="17.140625" customWidth="1"/>
    <col min="14083" max="14083" width="16.28515625" customWidth="1"/>
    <col min="14084" max="14084" width="17.140625" customWidth="1"/>
    <col min="14339" max="14339" width="16.28515625" customWidth="1"/>
    <col min="14340" max="14340" width="17.140625" customWidth="1"/>
    <col min="14595" max="14595" width="16.28515625" customWidth="1"/>
    <col min="14596" max="14596" width="17.140625" customWidth="1"/>
    <col min="14851" max="14851" width="16.28515625" customWidth="1"/>
    <col min="14852" max="14852" width="17.140625" customWidth="1"/>
    <col min="15107" max="15107" width="16.28515625" customWidth="1"/>
    <col min="15108" max="15108" width="17.140625" customWidth="1"/>
    <col min="15363" max="15363" width="16.28515625" customWidth="1"/>
    <col min="15364" max="15364" width="17.140625" customWidth="1"/>
    <col min="15619" max="15619" width="16.28515625" customWidth="1"/>
    <col min="15620" max="15620" width="17.140625" customWidth="1"/>
    <col min="15875" max="15875" width="16.28515625" customWidth="1"/>
    <col min="15876" max="15876" width="17.140625" customWidth="1"/>
    <col min="16131" max="16131" width="16.28515625" customWidth="1"/>
    <col min="16132" max="16132" width="17.140625" customWidth="1"/>
  </cols>
  <sheetData>
    <row r="1" spans="1:22">
      <c r="A1" t="s">
        <v>20</v>
      </c>
      <c r="B1" t="s">
        <v>21</v>
      </c>
      <c r="C1" t="s">
        <v>688</v>
      </c>
      <c r="D1" t="s">
        <v>750</v>
      </c>
      <c r="E1" s="9" t="s">
        <v>751</v>
      </c>
      <c r="F1" s="9" t="s">
        <v>752</v>
      </c>
      <c r="G1" s="9" t="s">
        <v>753</v>
      </c>
      <c r="H1" s="9" t="s">
        <v>712</v>
      </c>
      <c r="I1" s="9" t="s">
        <v>711</v>
      </c>
      <c r="J1" s="9" t="s">
        <v>29</v>
      </c>
      <c r="K1" s="9" t="s">
        <v>757</v>
      </c>
      <c r="L1" s="9" t="s">
        <v>1327</v>
      </c>
      <c r="M1" s="9" t="s">
        <v>759</v>
      </c>
      <c r="N1" s="9" t="s">
        <v>1328</v>
      </c>
      <c r="O1" s="9" t="s">
        <v>1329</v>
      </c>
      <c r="P1" t="s">
        <v>1330</v>
      </c>
      <c r="Q1" t="s">
        <v>37</v>
      </c>
      <c r="R1" t="s">
        <v>38</v>
      </c>
      <c r="S1" t="s">
        <v>1331</v>
      </c>
      <c r="T1" t="s">
        <v>1332</v>
      </c>
      <c r="U1" t="s">
        <v>1333</v>
      </c>
      <c r="V1" t="s">
        <v>1334</v>
      </c>
    </row>
    <row r="2" spans="1:22" hidden="1">
      <c r="A2">
        <v>1</v>
      </c>
      <c r="B2" t="s">
        <v>1335</v>
      </c>
      <c r="C2" t="s">
        <v>761</v>
      </c>
      <c r="D2">
        <v>2012</v>
      </c>
      <c r="E2" s="9">
        <v>0</v>
      </c>
      <c r="F2" s="9">
        <v>4447561</v>
      </c>
      <c r="G2" s="9">
        <v>4810886</v>
      </c>
      <c r="H2" s="9">
        <f>G2-F2</f>
        <v>363325</v>
      </c>
      <c r="I2" s="9">
        <f>G2-H2</f>
        <v>4447561</v>
      </c>
      <c r="J2" s="9">
        <v>-363325</v>
      </c>
      <c r="K2" s="9">
        <v>4447561</v>
      </c>
      <c r="L2" s="9">
        <v>0</v>
      </c>
      <c r="M2" s="9">
        <v>0</v>
      </c>
      <c r="N2" s="9" t="s">
        <v>56</v>
      </c>
      <c r="O2" s="9" t="s">
        <v>56</v>
      </c>
      <c r="P2" t="s">
        <v>56</v>
      </c>
      <c r="Q2" t="s">
        <v>56</v>
      </c>
      <c r="R2" t="s">
        <v>56</v>
      </c>
      <c r="S2" t="s">
        <v>56</v>
      </c>
      <c r="T2">
        <v>0</v>
      </c>
      <c r="U2" t="s">
        <v>56</v>
      </c>
      <c r="V2" t="s">
        <v>1335</v>
      </c>
    </row>
    <row r="3" spans="1:22" hidden="1">
      <c r="A3">
        <v>20</v>
      </c>
      <c r="B3" t="s">
        <v>1336</v>
      </c>
      <c r="C3" t="s">
        <v>1337</v>
      </c>
      <c r="D3">
        <v>2012</v>
      </c>
      <c r="E3" s="9">
        <v>0</v>
      </c>
      <c r="F3" s="9">
        <v>2689706897</v>
      </c>
      <c r="G3" s="9">
        <v>1355131329</v>
      </c>
      <c r="I3" s="9">
        <f t="shared" ref="I3:I21" si="0">G3-H3</f>
        <v>1355131329</v>
      </c>
      <c r="J3" s="9">
        <v>1334575568</v>
      </c>
      <c r="K3" s="9">
        <v>3103500000</v>
      </c>
      <c r="L3" s="9">
        <v>413793103</v>
      </c>
      <c r="M3" s="9">
        <v>62027881</v>
      </c>
      <c r="N3" s="9" t="s">
        <v>56</v>
      </c>
      <c r="O3" s="9" t="s">
        <v>56</v>
      </c>
      <c r="P3" t="s">
        <v>56</v>
      </c>
      <c r="Q3" t="s">
        <v>56</v>
      </c>
      <c r="R3" t="s">
        <v>56</v>
      </c>
      <c r="S3" t="s">
        <v>56</v>
      </c>
      <c r="T3">
        <v>0</v>
      </c>
      <c r="U3" t="s">
        <v>56</v>
      </c>
      <c r="V3" t="s">
        <v>1336</v>
      </c>
    </row>
    <row r="4" spans="1:22" hidden="1">
      <c r="A4">
        <v>2</v>
      </c>
      <c r="B4" t="s">
        <v>1338</v>
      </c>
      <c r="C4" t="s">
        <v>1339</v>
      </c>
      <c r="D4">
        <v>2012</v>
      </c>
      <c r="E4" s="9">
        <v>5474953000</v>
      </c>
      <c r="F4" s="9">
        <v>5723953000</v>
      </c>
      <c r="G4" s="9">
        <v>5723963000</v>
      </c>
      <c r="H4" s="9">
        <f t="shared" ref="H4:H21" si="1">G4-F4</f>
        <v>10000</v>
      </c>
      <c r="I4" s="9">
        <f t="shared" si="0"/>
        <v>5723953000</v>
      </c>
      <c r="J4" s="9">
        <v>-10000</v>
      </c>
      <c r="K4" s="9">
        <v>249000000</v>
      </c>
      <c r="L4" s="9">
        <v>0</v>
      </c>
      <c r="M4" s="9">
        <v>696580250</v>
      </c>
      <c r="N4" s="9" t="s">
        <v>56</v>
      </c>
      <c r="O4" s="9" t="s">
        <v>56</v>
      </c>
      <c r="P4" t="s">
        <v>56</v>
      </c>
      <c r="Q4" t="s">
        <v>56</v>
      </c>
      <c r="R4" t="s">
        <v>56</v>
      </c>
      <c r="S4" t="s">
        <v>56</v>
      </c>
      <c r="T4">
        <v>0</v>
      </c>
      <c r="U4" t="s">
        <v>56</v>
      </c>
      <c r="V4" t="s">
        <v>1338</v>
      </c>
    </row>
    <row r="5" spans="1:22" hidden="1">
      <c r="A5">
        <v>3</v>
      </c>
      <c r="B5" t="s">
        <v>1340</v>
      </c>
      <c r="C5" t="s">
        <v>1341</v>
      </c>
      <c r="D5">
        <v>2012</v>
      </c>
      <c r="E5" s="9">
        <v>0</v>
      </c>
      <c r="F5" s="9">
        <v>2456300</v>
      </c>
      <c r="G5" s="9">
        <v>2456300</v>
      </c>
      <c r="H5" s="9">
        <f t="shared" si="1"/>
        <v>0</v>
      </c>
      <c r="I5" s="9">
        <f t="shared" si="0"/>
        <v>2456300</v>
      </c>
      <c r="J5" s="9">
        <v>0</v>
      </c>
      <c r="K5" s="9">
        <v>2456300</v>
      </c>
      <c r="L5" s="9">
        <v>0</v>
      </c>
      <c r="M5" s="9">
        <v>0</v>
      </c>
      <c r="N5" s="9" t="s">
        <v>56</v>
      </c>
      <c r="O5" s="9" t="s">
        <v>56</v>
      </c>
      <c r="P5" t="s">
        <v>56</v>
      </c>
      <c r="Q5" t="s">
        <v>56</v>
      </c>
      <c r="R5" t="s">
        <v>56</v>
      </c>
      <c r="S5" t="s">
        <v>56</v>
      </c>
      <c r="T5">
        <v>0</v>
      </c>
      <c r="U5" t="s">
        <v>56</v>
      </c>
      <c r="V5" t="s">
        <v>1340</v>
      </c>
    </row>
    <row r="6" spans="1:22" hidden="1">
      <c r="A6">
        <v>16</v>
      </c>
      <c r="B6" t="s">
        <v>1342</v>
      </c>
      <c r="C6" t="s">
        <v>1343</v>
      </c>
      <c r="D6">
        <v>2012</v>
      </c>
      <c r="E6" s="9">
        <v>0</v>
      </c>
      <c r="F6" s="9">
        <v>2628910</v>
      </c>
      <c r="G6" s="9">
        <v>2702332</v>
      </c>
      <c r="H6" s="9">
        <f t="shared" si="1"/>
        <v>73422</v>
      </c>
      <c r="I6" s="9">
        <f t="shared" si="0"/>
        <v>2628910</v>
      </c>
      <c r="J6" s="9">
        <v>-73422</v>
      </c>
      <c r="K6" s="9">
        <v>2628910</v>
      </c>
      <c r="L6" s="9">
        <v>0</v>
      </c>
      <c r="M6" s="9">
        <v>26391</v>
      </c>
      <c r="N6" s="9" t="s">
        <v>56</v>
      </c>
      <c r="O6" s="9" t="s">
        <v>56</v>
      </c>
      <c r="P6" t="s">
        <v>56</v>
      </c>
      <c r="Q6" t="s">
        <v>56</v>
      </c>
      <c r="R6" t="s">
        <v>56</v>
      </c>
      <c r="S6" t="s">
        <v>56</v>
      </c>
      <c r="T6">
        <v>0</v>
      </c>
      <c r="U6" t="s">
        <v>56</v>
      </c>
      <c r="V6" t="s">
        <v>1342</v>
      </c>
    </row>
    <row r="7" spans="1:22" hidden="1">
      <c r="A7">
        <v>17</v>
      </c>
      <c r="B7" t="s">
        <v>1344</v>
      </c>
      <c r="C7" t="s">
        <v>1345</v>
      </c>
      <c r="D7">
        <v>2012</v>
      </c>
      <c r="E7" s="9">
        <v>0</v>
      </c>
      <c r="F7" s="9">
        <v>8300</v>
      </c>
      <c r="G7" s="9">
        <v>8300</v>
      </c>
      <c r="H7" s="9">
        <f t="shared" si="1"/>
        <v>0</v>
      </c>
      <c r="I7" s="9">
        <f t="shared" si="0"/>
        <v>8300</v>
      </c>
      <c r="J7" s="9">
        <v>0</v>
      </c>
      <c r="K7" s="9">
        <v>8300</v>
      </c>
      <c r="L7" s="9">
        <v>0</v>
      </c>
      <c r="M7" s="9">
        <v>0</v>
      </c>
      <c r="N7" s="9" t="s">
        <v>56</v>
      </c>
      <c r="O7" s="9" t="s">
        <v>56</v>
      </c>
      <c r="P7" t="s">
        <v>56</v>
      </c>
      <c r="Q7" t="s">
        <v>56</v>
      </c>
      <c r="R7" t="s">
        <v>56</v>
      </c>
      <c r="S7" t="s">
        <v>56</v>
      </c>
      <c r="T7">
        <v>0</v>
      </c>
      <c r="U7" t="s">
        <v>56</v>
      </c>
      <c r="V7" t="s">
        <v>1344</v>
      </c>
    </row>
    <row r="8" spans="1:22" hidden="1">
      <c r="A8">
        <v>4</v>
      </c>
      <c r="B8" t="s">
        <v>1346</v>
      </c>
      <c r="C8" t="s">
        <v>1347</v>
      </c>
      <c r="D8">
        <v>2012</v>
      </c>
      <c r="E8" s="9">
        <v>0</v>
      </c>
      <c r="F8" s="9">
        <v>0</v>
      </c>
      <c r="G8" s="9">
        <v>0</v>
      </c>
      <c r="H8" s="9">
        <f t="shared" si="1"/>
        <v>0</v>
      </c>
      <c r="I8" s="9">
        <f t="shared" si="0"/>
        <v>0</v>
      </c>
      <c r="J8" s="9">
        <v>0</v>
      </c>
      <c r="K8" s="9">
        <v>0</v>
      </c>
      <c r="L8" s="9">
        <v>0</v>
      </c>
      <c r="M8" s="9">
        <v>0</v>
      </c>
      <c r="N8" s="9" t="s">
        <v>56</v>
      </c>
      <c r="O8" s="9" t="s">
        <v>56</v>
      </c>
      <c r="P8" t="s">
        <v>56</v>
      </c>
      <c r="Q8" t="s">
        <v>56</v>
      </c>
      <c r="R8" t="s">
        <v>56</v>
      </c>
      <c r="S8" t="s">
        <v>56</v>
      </c>
      <c r="T8">
        <v>0</v>
      </c>
      <c r="U8" t="s">
        <v>56</v>
      </c>
      <c r="V8" t="s">
        <v>1346</v>
      </c>
    </row>
    <row r="9" spans="1:22">
      <c r="A9">
        <v>18</v>
      </c>
      <c r="B9" t="s">
        <v>1348</v>
      </c>
      <c r="C9" t="s">
        <v>1349</v>
      </c>
      <c r="D9">
        <v>2012</v>
      </c>
      <c r="E9" s="9">
        <v>0</v>
      </c>
      <c r="F9" s="9">
        <v>0</v>
      </c>
      <c r="G9" s="9">
        <v>0</v>
      </c>
      <c r="H9" s="9">
        <f t="shared" si="1"/>
        <v>0</v>
      </c>
      <c r="I9" s="9">
        <f t="shared" si="0"/>
        <v>0</v>
      </c>
      <c r="J9" s="9">
        <v>0</v>
      </c>
      <c r="K9" s="9">
        <v>0</v>
      </c>
      <c r="L9" s="9">
        <v>0</v>
      </c>
      <c r="M9" s="9">
        <v>0</v>
      </c>
      <c r="N9" s="9" t="s">
        <v>56</v>
      </c>
      <c r="O9" s="9" t="s">
        <v>56</v>
      </c>
      <c r="P9" t="s">
        <v>56</v>
      </c>
      <c r="Q9" t="s">
        <v>56</v>
      </c>
      <c r="R9" t="s">
        <v>56</v>
      </c>
      <c r="S9" t="s">
        <v>56</v>
      </c>
      <c r="T9">
        <v>0</v>
      </c>
      <c r="U9" t="s">
        <v>56</v>
      </c>
      <c r="V9" t="s">
        <v>1348</v>
      </c>
    </row>
    <row r="10" spans="1:22">
      <c r="A10">
        <v>5</v>
      </c>
      <c r="B10" t="s">
        <v>1350</v>
      </c>
      <c r="C10" t="s">
        <v>1351</v>
      </c>
      <c r="D10">
        <v>2012</v>
      </c>
      <c r="E10" s="9">
        <v>0</v>
      </c>
      <c r="F10" s="9">
        <v>448674211</v>
      </c>
      <c r="G10" s="9">
        <v>448674211</v>
      </c>
      <c r="H10" s="9">
        <f t="shared" si="1"/>
        <v>0</v>
      </c>
      <c r="I10" s="9">
        <f t="shared" si="0"/>
        <v>448674211</v>
      </c>
      <c r="J10" s="9">
        <v>0</v>
      </c>
      <c r="K10" s="9">
        <v>448674211</v>
      </c>
      <c r="L10" s="9">
        <v>0</v>
      </c>
      <c r="M10" s="9">
        <v>0</v>
      </c>
      <c r="N10" s="9" t="s">
        <v>56</v>
      </c>
      <c r="O10" s="9" t="s">
        <v>56</v>
      </c>
      <c r="P10" t="s">
        <v>56</v>
      </c>
      <c r="Q10" t="s">
        <v>56</v>
      </c>
      <c r="R10" t="s">
        <v>56</v>
      </c>
      <c r="S10" t="s">
        <v>56</v>
      </c>
      <c r="T10">
        <v>0</v>
      </c>
      <c r="U10" t="s">
        <v>56</v>
      </c>
      <c r="V10" t="s">
        <v>1350</v>
      </c>
    </row>
    <row r="11" spans="1:22" hidden="1">
      <c r="A11">
        <v>6</v>
      </c>
      <c r="B11" t="s">
        <v>1352</v>
      </c>
      <c r="C11" t="s">
        <v>1353</v>
      </c>
      <c r="D11">
        <v>2012</v>
      </c>
      <c r="E11" s="9">
        <v>2500000000</v>
      </c>
      <c r="F11" s="9">
        <v>2540169099</v>
      </c>
      <c r="G11" s="9">
        <v>2540169099</v>
      </c>
      <c r="H11" s="9">
        <f t="shared" si="1"/>
        <v>0</v>
      </c>
      <c r="I11" s="9">
        <f t="shared" si="0"/>
        <v>2540169099</v>
      </c>
      <c r="J11" s="9">
        <v>0</v>
      </c>
      <c r="K11" s="9">
        <v>40169099</v>
      </c>
      <c r="L11" s="9">
        <v>0</v>
      </c>
      <c r="M11" s="9">
        <v>300016500</v>
      </c>
      <c r="N11" s="9" t="s">
        <v>56</v>
      </c>
      <c r="O11" s="9" t="s">
        <v>56</v>
      </c>
      <c r="P11" t="s">
        <v>56</v>
      </c>
      <c r="Q11" t="s">
        <v>56</v>
      </c>
      <c r="R11" t="s">
        <v>56</v>
      </c>
      <c r="S11" t="s">
        <v>56</v>
      </c>
      <c r="T11">
        <v>0</v>
      </c>
      <c r="U11" t="s">
        <v>56</v>
      </c>
      <c r="V11" t="s">
        <v>1352</v>
      </c>
    </row>
    <row r="12" spans="1:22" hidden="1">
      <c r="A12">
        <v>7</v>
      </c>
      <c r="B12" t="s">
        <v>1354</v>
      </c>
      <c r="C12" t="s">
        <v>1355</v>
      </c>
      <c r="D12">
        <v>2012</v>
      </c>
      <c r="E12" s="9">
        <v>208801602</v>
      </c>
      <c r="F12" s="9">
        <v>208801602</v>
      </c>
      <c r="G12" s="9">
        <v>208801602</v>
      </c>
      <c r="H12" s="9">
        <f t="shared" si="1"/>
        <v>0</v>
      </c>
      <c r="I12" s="9">
        <f t="shared" si="0"/>
        <v>208801602</v>
      </c>
      <c r="J12" s="9">
        <v>0</v>
      </c>
      <c r="K12" s="9">
        <v>0</v>
      </c>
      <c r="L12" s="9">
        <v>0</v>
      </c>
      <c r="M12" s="9">
        <v>0</v>
      </c>
      <c r="N12" s="9" t="s">
        <v>56</v>
      </c>
      <c r="O12" s="9" t="s">
        <v>56</v>
      </c>
      <c r="P12" t="s">
        <v>56</v>
      </c>
      <c r="Q12" t="s">
        <v>56</v>
      </c>
      <c r="R12" t="s">
        <v>56</v>
      </c>
      <c r="S12" t="s">
        <v>56</v>
      </c>
      <c r="T12">
        <v>0</v>
      </c>
      <c r="U12" t="s">
        <v>56</v>
      </c>
      <c r="V12" t="s">
        <v>1354</v>
      </c>
    </row>
    <row r="13" spans="1:22" hidden="1">
      <c r="A13">
        <v>8</v>
      </c>
      <c r="B13" t="s">
        <v>1356</v>
      </c>
      <c r="C13" t="s">
        <v>1357</v>
      </c>
      <c r="D13">
        <v>2012</v>
      </c>
      <c r="E13" s="9">
        <v>33993998</v>
      </c>
      <c r="F13" s="9">
        <v>33993998</v>
      </c>
      <c r="G13" s="9">
        <v>33993998</v>
      </c>
      <c r="H13" s="9">
        <f t="shared" si="1"/>
        <v>0</v>
      </c>
      <c r="I13" s="9">
        <f t="shared" si="0"/>
        <v>33993998</v>
      </c>
      <c r="J13" s="9">
        <v>0</v>
      </c>
      <c r="K13" s="9">
        <v>0</v>
      </c>
      <c r="L13" s="9">
        <v>0</v>
      </c>
      <c r="M13" s="9">
        <v>0</v>
      </c>
      <c r="N13" s="9" t="s">
        <v>56</v>
      </c>
      <c r="O13" s="9" t="s">
        <v>56</v>
      </c>
      <c r="P13" t="s">
        <v>56</v>
      </c>
      <c r="Q13" t="s">
        <v>56</v>
      </c>
      <c r="R13" t="s">
        <v>56</v>
      </c>
      <c r="S13" t="s">
        <v>56</v>
      </c>
      <c r="T13">
        <v>0</v>
      </c>
      <c r="U13" t="s">
        <v>56</v>
      </c>
      <c r="V13" t="s">
        <v>1356</v>
      </c>
    </row>
    <row r="14" spans="1:22">
      <c r="A14">
        <v>9</v>
      </c>
      <c r="B14" t="s">
        <v>1358</v>
      </c>
      <c r="C14" t="s">
        <v>1359</v>
      </c>
      <c r="D14">
        <v>2012</v>
      </c>
      <c r="E14" s="9">
        <v>386787000</v>
      </c>
      <c r="F14" s="9">
        <v>386787000</v>
      </c>
      <c r="G14" s="9">
        <v>386787000</v>
      </c>
      <c r="H14" s="9">
        <f t="shared" si="1"/>
        <v>0</v>
      </c>
      <c r="I14" s="9">
        <f t="shared" si="0"/>
        <v>386787000</v>
      </c>
      <c r="J14" s="9">
        <v>0</v>
      </c>
      <c r="K14" s="9">
        <v>0</v>
      </c>
      <c r="L14" s="9">
        <v>0</v>
      </c>
      <c r="M14" s="9">
        <v>0</v>
      </c>
      <c r="N14" s="9" t="s">
        <v>56</v>
      </c>
      <c r="O14" s="9" t="s">
        <v>56</v>
      </c>
      <c r="P14" t="s">
        <v>56</v>
      </c>
      <c r="Q14" t="s">
        <v>56</v>
      </c>
      <c r="R14" t="s">
        <v>56</v>
      </c>
      <c r="S14" t="s">
        <v>56</v>
      </c>
      <c r="T14">
        <v>0</v>
      </c>
      <c r="U14" t="s">
        <v>56</v>
      </c>
      <c r="V14" t="s">
        <v>1358</v>
      </c>
    </row>
    <row r="15" spans="1:22" hidden="1">
      <c r="A15">
        <v>10</v>
      </c>
      <c r="B15" t="s">
        <v>1360</v>
      </c>
      <c r="C15" t="s">
        <v>1361</v>
      </c>
      <c r="D15">
        <v>2012</v>
      </c>
      <c r="E15" s="9">
        <v>2132191095</v>
      </c>
      <c r="F15" s="9">
        <v>2132191095</v>
      </c>
      <c r="G15" s="9">
        <v>2132191095</v>
      </c>
      <c r="H15" s="9">
        <f t="shared" si="1"/>
        <v>0</v>
      </c>
      <c r="I15" s="9">
        <f t="shared" si="0"/>
        <v>2132191095</v>
      </c>
      <c r="J15" s="9">
        <v>0</v>
      </c>
      <c r="K15" s="9">
        <v>0</v>
      </c>
      <c r="L15" s="9">
        <v>0</v>
      </c>
      <c r="M15" s="9">
        <v>0</v>
      </c>
      <c r="N15" s="9" t="s">
        <v>56</v>
      </c>
      <c r="O15" s="9" t="s">
        <v>56</v>
      </c>
      <c r="P15" t="s">
        <v>56</v>
      </c>
      <c r="Q15" t="s">
        <v>56</v>
      </c>
      <c r="R15" t="s">
        <v>56</v>
      </c>
      <c r="S15" t="s">
        <v>56</v>
      </c>
      <c r="T15">
        <v>0</v>
      </c>
      <c r="U15" t="s">
        <v>56</v>
      </c>
      <c r="V15" t="s">
        <v>1360</v>
      </c>
    </row>
    <row r="16" spans="1:22" hidden="1">
      <c r="A16">
        <v>11</v>
      </c>
      <c r="B16" t="s">
        <v>1362</v>
      </c>
      <c r="C16" t="s">
        <v>1363</v>
      </c>
      <c r="D16">
        <v>2012</v>
      </c>
      <c r="E16" s="9">
        <v>5843596</v>
      </c>
      <c r="F16" s="9">
        <v>30707014</v>
      </c>
      <c r="G16" s="9">
        <v>39122479</v>
      </c>
      <c r="H16" s="9">
        <f t="shared" si="1"/>
        <v>8415465</v>
      </c>
      <c r="I16" s="9">
        <f t="shared" si="0"/>
        <v>30707014</v>
      </c>
      <c r="J16" s="9">
        <v>-8415465</v>
      </c>
      <c r="K16" s="9">
        <v>24863418</v>
      </c>
      <c r="L16" s="9">
        <v>0</v>
      </c>
      <c r="M16" s="9">
        <v>4871752</v>
      </c>
      <c r="N16" s="9" t="s">
        <v>56</v>
      </c>
      <c r="O16" s="9" t="s">
        <v>56</v>
      </c>
      <c r="P16" t="s">
        <v>56</v>
      </c>
      <c r="Q16" t="s">
        <v>56</v>
      </c>
      <c r="R16" t="s">
        <v>56</v>
      </c>
      <c r="S16" t="s">
        <v>56</v>
      </c>
      <c r="T16">
        <v>0</v>
      </c>
      <c r="U16" t="s">
        <v>56</v>
      </c>
      <c r="V16" t="s">
        <v>1362</v>
      </c>
    </row>
    <row r="17" spans="1:22" hidden="1">
      <c r="A17">
        <v>19</v>
      </c>
      <c r="B17" t="s">
        <v>1364</v>
      </c>
      <c r="C17" t="s">
        <v>1365</v>
      </c>
      <c r="D17">
        <v>2012</v>
      </c>
      <c r="E17" s="9">
        <v>0</v>
      </c>
      <c r="F17" s="9">
        <v>566771</v>
      </c>
      <c r="G17" s="9">
        <v>724861</v>
      </c>
      <c r="H17" s="9">
        <f t="shared" si="1"/>
        <v>158090</v>
      </c>
      <c r="I17" s="9">
        <f t="shared" si="0"/>
        <v>566771</v>
      </c>
      <c r="J17" s="9">
        <v>-158090</v>
      </c>
      <c r="K17" s="9">
        <v>566771</v>
      </c>
      <c r="L17" s="9">
        <v>0</v>
      </c>
      <c r="M17" s="9">
        <v>101806</v>
      </c>
      <c r="N17" s="9" t="s">
        <v>56</v>
      </c>
      <c r="O17" s="9" t="s">
        <v>56</v>
      </c>
      <c r="P17" t="s">
        <v>56</v>
      </c>
      <c r="Q17" t="s">
        <v>56</v>
      </c>
      <c r="R17" t="s">
        <v>56</v>
      </c>
      <c r="S17" t="s">
        <v>56</v>
      </c>
      <c r="T17">
        <v>0</v>
      </c>
      <c r="U17" t="s">
        <v>56</v>
      </c>
      <c r="V17" t="s">
        <v>1364</v>
      </c>
    </row>
    <row r="18" spans="1:22">
      <c r="A18">
        <v>12</v>
      </c>
      <c r="B18" t="s">
        <v>1366</v>
      </c>
      <c r="C18" t="s">
        <v>1367</v>
      </c>
      <c r="D18">
        <v>2012</v>
      </c>
      <c r="E18" s="9">
        <v>1404137</v>
      </c>
      <c r="F18" s="9">
        <v>7191971</v>
      </c>
      <c r="G18" s="9">
        <v>8707691</v>
      </c>
      <c r="H18" s="9">
        <f t="shared" si="1"/>
        <v>1515720</v>
      </c>
      <c r="I18" s="9">
        <f t="shared" si="0"/>
        <v>7191971</v>
      </c>
      <c r="J18" s="9">
        <v>-1515720</v>
      </c>
      <c r="K18" s="9">
        <v>5787834</v>
      </c>
      <c r="L18" s="9">
        <v>0</v>
      </c>
      <c r="M18" s="9">
        <v>638439</v>
      </c>
      <c r="N18" s="9" t="s">
        <v>56</v>
      </c>
      <c r="O18" s="9" t="s">
        <v>56</v>
      </c>
      <c r="P18" t="s">
        <v>56</v>
      </c>
      <c r="Q18" t="s">
        <v>56</v>
      </c>
      <c r="R18" t="s">
        <v>56</v>
      </c>
      <c r="S18" t="s">
        <v>56</v>
      </c>
      <c r="T18">
        <v>0</v>
      </c>
      <c r="U18" t="s">
        <v>56</v>
      </c>
      <c r="V18" t="s">
        <v>1366</v>
      </c>
    </row>
    <row r="19" spans="1:22" hidden="1">
      <c r="A19">
        <v>13</v>
      </c>
      <c r="B19" t="s">
        <v>1368</v>
      </c>
      <c r="C19" t="s">
        <v>1369</v>
      </c>
      <c r="D19">
        <v>2012</v>
      </c>
      <c r="E19" s="9">
        <v>1404528</v>
      </c>
      <c r="F19" s="9">
        <v>59899443</v>
      </c>
      <c r="G19" s="9">
        <v>77895002</v>
      </c>
      <c r="H19" s="9">
        <f t="shared" si="1"/>
        <v>17995559</v>
      </c>
      <c r="I19" s="9">
        <f t="shared" si="0"/>
        <v>59899443</v>
      </c>
      <c r="J19" s="9">
        <v>-17995559</v>
      </c>
      <c r="K19" s="9">
        <v>58494915</v>
      </c>
      <c r="L19" s="9">
        <v>0</v>
      </c>
      <c r="M19" s="9">
        <v>10952561</v>
      </c>
      <c r="N19" s="9" t="s">
        <v>56</v>
      </c>
      <c r="O19" s="9" t="s">
        <v>56</v>
      </c>
      <c r="P19" t="s">
        <v>56</v>
      </c>
      <c r="Q19" t="s">
        <v>56</v>
      </c>
      <c r="R19" t="s">
        <v>56</v>
      </c>
      <c r="S19" t="s">
        <v>56</v>
      </c>
      <c r="T19">
        <v>0</v>
      </c>
      <c r="U19" t="s">
        <v>56</v>
      </c>
      <c r="V19" t="s">
        <v>1368</v>
      </c>
    </row>
    <row r="20" spans="1:22" hidden="1">
      <c r="A20">
        <v>14</v>
      </c>
      <c r="B20" t="s">
        <v>1370</v>
      </c>
      <c r="C20" t="s">
        <v>1371</v>
      </c>
      <c r="D20">
        <v>2012</v>
      </c>
      <c r="E20" s="9">
        <v>207065400</v>
      </c>
      <c r="F20" s="9">
        <v>207065400</v>
      </c>
      <c r="G20" s="9">
        <v>207065400</v>
      </c>
      <c r="H20" s="9">
        <f t="shared" si="1"/>
        <v>0</v>
      </c>
      <c r="I20" s="9">
        <f t="shared" si="0"/>
        <v>207065400</v>
      </c>
      <c r="J20" s="9">
        <v>0</v>
      </c>
      <c r="K20" s="9">
        <v>0</v>
      </c>
      <c r="L20" s="9">
        <v>0</v>
      </c>
      <c r="M20" s="9">
        <v>0</v>
      </c>
      <c r="N20" s="9" t="s">
        <v>56</v>
      </c>
      <c r="O20" s="9" t="s">
        <v>56</v>
      </c>
      <c r="P20" t="s">
        <v>56</v>
      </c>
      <c r="Q20" t="s">
        <v>56</v>
      </c>
      <c r="R20" t="s">
        <v>56</v>
      </c>
      <c r="S20" t="s">
        <v>56</v>
      </c>
      <c r="T20">
        <v>0</v>
      </c>
      <c r="U20" t="s">
        <v>56</v>
      </c>
      <c r="V20" t="s">
        <v>1370</v>
      </c>
    </row>
    <row r="21" spans="1:22">
      <c r="A21">
        <v>15</v>
      </c>
      <c r="B21" t="s">
        <v>1372</v>
      </c>
      <c r="C21" t="s">
        <v>1373</v>
      </c>
      <c r="D21">
        <v>2012</v>
      </c>
      <c r="E21" s="9">
        <v>24000000</v>
      </c>
      <c r="F21" s="9">
        <v>24000000</v>
      </c>
      <c r="G21" s="9">
        <v>24000000</v>
      </c>
      <c r="H21" s="9">
        <f t="shared" si="1"/>
        <v>0</v>
      </c>
      <c r="I21" s="9">
        <f t="shared" si="0"/>
        <v>24000000</v>
      </c>
      <c r="J21" s="9">
        <v>0</v>
      </c>
      <c r="K21" s="9">
        <v>0</v>
      </c>
      <c r="L21" s="9">
        <v>0</v>
      </c>
      <c r="M21" s="9">
        <v>0</v>
      </c>
      <c r="N21" s="9" t="s">
        <v>56</v>
      </c>
      <c r="O21" s="9" t="s">
        <v>56</v>
      </c>
      <c r="P21" t="s">
        <v>56</v>
      </c>
      <c r="Q21" t="s">
        <v>56</v>
      </c>
      <c r="R21" t="s">
        <v>56</v>
      </c>
      <c r="S21" t="s">
        <v>56</v>
      </c>
      <c r="T21">
        <v>0</v>
      </c>
      <c r="U21" t="s">
        <v>56</v>
      </c>
      <c r="V21" t="s">
        <v>1372</v>
      </c>
    </row>
    <row r="22" spans="1:22" hidden="1">
      <c r="E22" s="45">
        <f>SUM(E2:E21)</f>
        <v>10976444356</v>
      </c>
      <c r="F22" s="45">
        <f t="shared" ref="F22:G22" si="2">SUM(F2:F21)</f>
        <v>14503248572</v>
      </c>
      <c r="G22" s="45">
        <f t="shared" si="2"/>
        <v>13197204585</v>
      </c>
      <c r="H22" s="45">
        <f t="shared" ref="H22" si="3">SUM(H2:H21)</f>
        <v>28531581</v>
      </c>
      <c r="I22" s="45">
        <f t="shared" ref="I22" si="4">SUM(I2:I21)</f>
        <v>13168673004</v>
      </c>
      <c r="K22" s="45">
        <f t="shared" ref="K22:M22" si="5">SUM(K2:K21)</f>
        <v>3940597319</v>
      </c>
      <c r="L22" s="45">
        <f t="shared" si="5"/>
        <v>413793103</v>
      </c>
      <c r="M22" s="45">
        <f t="shared" si="5"/>
        <v>1075215580</v>
      </c>
    </row>
    <row r="25" spans="1:22">
      <c r="D25" s="35" t="s">
        <v>1542</v>
      </c>
      <c r="F25" s="9">
        <f>SUBTOTAL(9,F9:F21)</f>
        <v>866653182</v>
      </c>
      <c r="I25" s="9">
        <f>SUBTOTAL(9,I9:I21)</f>
        <v>866653182</v>
      </c>
    </row>
  </sheetData>
  <autoFilter ref="A1:V22" xr:uid="{762DA5FC-D2C2-47A1-965A-5D55699A2EAD}">
    <filterColumn colId="1">
      <filters>
        <filter val="102300TIA26226"/>
        <filter val="102300TIA26252"/>
        <filter val="142300TIB62124"/>
        <filter val="152300TIB84303"/>
        <filter val="162300TIB63230"/>
      </filters>
    </filterColumn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F134-187E-4F25-B448-9E245742EEC0}">
  <dimension ref="A1:AI66"/>
  <sheetViews>
    <sheetView workbookViewId="0">
      <pane xSplit="16" ySplit="1" topLeftCell="R47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1" max="6" width="6" customWidth="1"/>
    <col min="7" max="7" width="14.85546875" customWidth="1"/>
    <col min="14" max="15" width="2.5703125" customWidth="1"/>
    <col min="17" max="27" width="13.5703125" style="9" customWidth="1"/>
    <col min="257" max="262" width="6" customWidth="1"/>
    <col min="513" max="518" width="6" customWidth="1"/>
    <col min="769" max="774" width="6" customWidth="1"/>
    <col min="1025" max="1030" width="6" customWidth="1"/>
    <col min="1281" max="1286" width="6" customWidth="1"/>
    <col min="1537" max="1542" width="6" customWidth="1"/>
    <col min="1793" max="1798" width="6" customWidth="1"/>
    <col min="2049" max="2054" width="6" customWidth="1"/>
    <col min="2305" max="2310" width="6" customWidth="1"/>
    <col min="2561" max="2566" width="6" customWidth="1"/>
    <col min="2817" max="2822" width="6" customWidth="1"/>
    <col min="3073" max="3078" width="6" customWidth="1"/>
    <col min="3329" max="3334" width="6" customWidth="1"/>
    <col min="3585" max="3590" width="6" customWidth="1"/>
    <col min="3841" max="3846" width="6" customWidth="1"/>
    <col min="4097" max="4102" width="6" customWidth="1"/>
    <col min="4353" max="4358" width="6" customWidth="1"/>
    <col min="4609" max="4614" width="6" customWidth="1"/>
    <col min="4865" max="4870" width="6" customWidth="1"/>
    <col min="5121" max="5126" width="6" customWidth="1"/>
    <col min="5377" max="5382" width="6" customWidth="1"/>
    <col min="5633" max="5638" width="6" customWidth="1"/>
    <col min="5889" max="5894" width="6" customWidth="1"/>
    <col min="6145" max="6150" width="6" customWidth="1"/>
    <col min="6401" max="6406" width="6" customWidth="1"/>
    <col min="6657" max="6662" width="6" customWidth="1"/>
    <col min="6913" max="6918" width="6" customWidth="1"/>
    <col min="7169" max="7174" width="6" customWidth="1"/>
    <col min="7425" max="7430" width="6" customWidth="1"/>
    <col min="7681" max="7686" width="6" customWidth="1"/>
    <col min="7937" max="7942" width="6" customWidth="1"/>
    <col min="8193" max="8198" width="6" customWidth="1"/>
    <col min="8449" max="8454" width="6" customWidth="1"/>
    <col min="8705" max="8710" width="6" customWidth="1"/>
    <col min="8961" max="8966" width="6" customWidth="1"/>
    <col min="9217" max="9222" width="6" customWidth="1"/>
    <col min="9473" max="9478" width="6" customWidth="1"/>
    <col min="9729" max="9734" width="6" customWidth="1"/>
    <col min="9985" max="9990" width="6" customWidth="1"/>
    <col min="10241" max="10246" width="6" customWidth="1"/>
    <col min="10497" max="10502" width="6" customWidth="1"/>
    <col min="10753" max="10758" width="6" customWidth="1"/>
    <col min="11009" max="11014" width="6" customWidth="1"/>
    <col min="11265" max="11270" width="6" customWidth="1"/>
    <col min="11521" max="11526" width="6" customWidth="1"/>
    <col min="11777" max="11782" width="6" customWidth="1"/>
    <col min="12033" max="12038" width="6" customWidth="1"/>
    <col min="12289" max="12294" width="6" customWidth="1"/>
    <col min="12545" max="12550" width="6" customWidth="1"/>
    <col min="12801" max="12806" width="6" customWidth="1"/>
    <col min="13057" max="13062" width="6" customWidth="1"/>
    <col min="13313" max="13318" width="6" customWidth="1"/>
    <col min="13569" max="13574" width="6" customWidth="1"/>
    <col min="13825" max="13830" width="6" customWidth="1"/>
    <col min="14081" max="14086" width="6" customWidth="1"/>
    <col min="14337" max="14342" width="6" customWidth="1"/>
    <col min="14593" max="14598" width="6" customWidth="1"/>
    <col min="14849" max="14854" width="6" customWidth="1"/>
    <col min="15105" max="15110" width="6" customWidth="1"/>
    <col min="15361" max="15366" width="6" customWidth="1"/>
    <col min="15617" max="15622" width="6" customWidth="1"/>
    <col min="15873" max="15878" width="6" customWidth="1"/>
    <col min="16129" max="16134" width="6" customWidth="1"/>
  </cols>
  <sheetData>
    <row r="1" spans="1:3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s="9" t="s">
        <v>22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t="s">
        <v>33</v>
      </c>
      <c r="AC1" t="s">
        <v>34</v>
      </c>
      <c r="AD1" t="s">
        <v>35</v>
      </c>
      <c r="AE1" t="s">
        <v>36</v>
      </c>
      <c r="AF1" t="s">
        <v>37</v>
      </c>
      <c r="AG1" t="s">
        <v>38</v>
      </c>
      <c r="AH1" t="s">
        <v>39</v>
      </c>
      <c r="AI1" t="s">
        <v>40</v>
      </c>
    </row>
    <row r="2" spans="1:35">
      <c r="A2" t="s">
        <v>41</v>
      </c>
      <c r="B2" t="s">
        <v>42</v>
      </c>
      <c r="C2" t="s">
        <v>43</v>
      </c>
      <c r="D2" t="s">
        <v>44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>
        <v>5917</v>
      </c>
      <c r="O2">
        <v>1</v>
      </c>
      <c r="P2" t="s">
        <v>53</v>
      </c>
      <c r="Q2" s="9">
        <v>943595000</v>
      </c>
      <c r="R2" s="9">
        <v>943595000</v>
      </c>
      <c r="S2" s="9">
        <v>864993868</v>
      </c>
      <c r="T2" s="9">
        <v>864993868</v>
      </c>
      <c r="U2" s="9">
        <v>78601132</v>
      </c>
      <c r="V2" s="9">
        <v>864993868</v>
      </c>
      <c r="W2" s="9">
        <v>0</v>
      </c>
      <c r="X2" s="9">
        <v>78601132</v>
      </c>
      <c r="Y2" s="9">
        <v>0</v>
      </c>
      <c r="Z2" s="9">
        <v>773893192</v>
      </c>
      <c r="AA2" s="9">
        <v>91100676</v>
      </c>
      <c r="AB2" t="s">
        <v>54</v>
      </c>
      <c r="AC2" t="s">
        <v>55</v>
      </c>
      <c r="AD2" t="s">
        <v>56</v>
      </c>
      <c r="AE2" t="s">
        <v>56</v>
      </c>
      <c r="AF2" t="s">
        <v>56</v>
      </c>
      <c r="AG2" t="s">
        <v>56</v>
      </c>
      <c r="AH2" t="s">
        <v>57</v>
      </c>
      <c r="AI2">
        <v>1</v>
      </c>
    </row>
    <row r="3" spans="1:35">
      <c r="A3" t="s">
        <v>41</v>
      </c>
      <c r="B3" t="s">
        <v>42</v>
      </c>
      <c r="C3" t="s">
        <v>43</v>
      </c>
      <c r="D3" t="s">
        <v>44</v>
      </c>
      <c r="E3" t="s">
        <v>44</v>
      </c>
      <c r="F3" t="s">
        <v>58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  <c r="L3" t="s">
        <v>59</v>
      </c>
      <c r="M3" t="s">
        <v>59</v>
      </c>
      <c r="N3">
        <v>5918</v>
      </c>
      <c r="O3">
        <v>2</v>
      </c>
      <c r="P3" t="s">
        <v>60</v>
      </c>
      <c r="Q3" s="9">
        <v>100307000</v>
      </c>
      <c r="R3" s="9">
        <v>75307000</v>
      </c>
      <c r="S3" s="9">
        <v>51777647</v>
      </c>
      <c r="T3" s="9">
        <v>51777647</v>
      </c>
      <c r="U3" s="9">
        <v>23529353</v>
      </c>
      <c r="V3" s="9">
        <v>51777647</v>
      </c>
      <c r="W3" s="9">
        <v>0</v>
      </c>
      <c r="X3" s="9">
        <v>23529353</v>
      </c>
      <c r="Y3" s="9">
        <v>0</v>
      </c>
      <c r="Z3" s="9">
        <v>51777647</v>
      </c>
      <c r="AA3" s="9">
        <v>0</v>
      </c>
      <c r="AB3" t="s">
        <v>54</v>
      </c>
      <c r="AC3" t="s">
        <v>55</v>
      </c>
      <c r="AD3" t="s">
        <v>56</v>
      </c>
      <c r="AE3" t="s">
        <v>56</v>
      </c>
      <c r="AF3" t="s">
        <v>56</v>
      </c>
      <c r="AG3" t="s">
        <v>56</v>
      </c>
      <c r="AH3" t="s">
        <v>57</v>
      </c>
      <c r="AI3">
        <v>1</v>
      </c>
    </row>
    <row r="4" spans="1:35">
      <c r="A4" t="s">
        <v>41</v>
      </c>
      <c r="B4" t="s">
        <v>42</v>
      </c>
      <c r="C4" t="s">
        <v>43</v>
      </c>
      <c r="D4" t="s">
        <v>44</v>
      </c>
      <c r="E4" t="s">
        <v>44</v>
      </c>
      <c r="F4" t="s">
        <v>61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62</v>
      </c>
      <c r="M4" t="s">
        <v>62</v>
      </c>
      <c r="N4">
        <v>5919</v>
      </c>
      <c r="O4">
        <v>3</v>
      </c>
      <c r="P4" t="s">
        <v>63</v>
      </c>
      <c r="Q4" s="9">
        <v>193796000</v>
      </c>
      <c r="R4" s="9">
        <v>199632000</v>
      </c>
      <c r="S4" s="9">
        <v>136812841</v>
      </c>
      <c r="T4" s="9">
        <v>136812841</v>
      </c>
      <c r="U4" s="9">
        <v>62819159</v>
      </c>
      <c r="V4" s="9">
        <v>136812841</v>
      </c>
      <c r="W4" s="9">
        <v>0</v>
      </c>
      <c r="X4" s="9">
        <v>62819159</v>
      </c>
      <c r="Y4" s="9">
        <v>0</v>
      </c>
      <c r="Z4" s="9">
        <v>107298663</v>
      </c>
      <c r="AA4" s="9">
        <v>29514178</v>
      </c>
      <c r="AB4" t="s">
        <v>54</v>
      </c>
      <c r="AC4" t="s">
        <v>55</v>
      </c>
      <c r="AD4" t="s">
        <v>56</v>
      </c>
      <c r="AE4" t="s">
        <v>56</v>
      </c>
      <c r="AF4" t="s">
        <v>56</v>
      </c>
      <c r="AG4" t="s">
        <v>56</v>
      </c>
      <c r="AH4" t="s">
        <v>57</v>
      </c>
      <c r="AI4">
        <v>1</v>
      </c>
    </row>
    <row r="5" spans="1:35">
      <c r="A5" t="s">
        <v>41</v>
      </c>
      <c r="B5" t="s">
        <v>42</v>
      </c>
      <c r="C5" t="s">
        <v>43</v>
      </c>
      <c r="D5" t="s">
        <v>44</v>
      </c>
      <c r="E5" t="s">
        <v>44</v>
      </c>
      <c r="F5" t="s">
        <v>64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65</v>
      </c>
      <c r="M5" t="s">
        <v>65</v>
      </c>
      <c r="N5">
        <v>5920</v>
      </c>
      <c r="O5">
        <v>4</v>
      </c>
      <c r="P5" t="s">
        <v>66</v>
      </c>
      <c r="Q5" s="9">
        <v>45000</v>
      </c>
      <c r="R5" s="9">
        <v>45000</v>
      </c>
      <c r="S5" s="9">
        <v>0</v>
      </c>
      <c r="T5" s="9">
        <v>0</v>
      </c>
      <c r="U5" s="9">
        <v>45000</v>
      </c>
      <c r="V5" s="9">
        <v>0</v>
      </c>
      <c r="W5" s="9">
        <v>0</v>
      </c>
      <c r="X5" s="9">
        <v>45000</v>
      </c>
      <c r="Y5" s="9">
        <v>0</v>
      </c>
      <c r="Z5" s="9">
        <v>0</v>
      </c>
      <c r="AA5" s="9">
        <v>0</v>
      </c>
      <c r="AB5" t="s">
        <v>54</v>
      </c>
      <c r="AC5" t="s">
        <v>55</v>
      </c>
      <c r="AD5" t="s">
        <v>56</v>
      </c>
      <c r="AE5" t="s">
        <v>56</v>
      </c>
      <c r="AF5" t="s">
        <v>56</v>
      </c>
      <c r="AG5" t="s">
        <v>56</v>
      </c>
      <c r="AH5" t="s">
        <v>57</v>
      </c>
      <c r="AI5">
        <v>1</v>
      </c>
    </row>
    <row r="6" spans="1:35">
      <c r="A6" t="s">
        <v>41</v>
      </c>
      <c r="B6" t="s">
        <v>42</v>
      </c>
      <c r="C6" t="s">
        <v>43</v>
      </c>
      <c r="D6" t="s">
        <v>44</v>
      </c>
      <c r="E6" t="s">
        <v>44</v>
      </c>
      <c r="F6" t="s">
        <v>67</v>
      </c>
      <c r="G6" t="s">
        <v>46</v>
      </c>
      <c r="H6" t="s">
        <v>47</v>
      </c>
      <c r="I6" t="s">
        <v>48</v>
      </c>
      <c r="J6" t="s">
        <v>49</v>
      </c>
      <c r="K6" t="s">
        <v>50</v>
      </c>
      <c r="L6" t="s">
        <v>68</v>
      </c>
      <c r="M6" t="s">
        <v>69</v>
      </c>
      <c r="N6">
        <v>5921</v>
      </c>
      <c r="O6">
        <v>5</v>
      </c>
      <c r="P6" t="s">
        <v>70</v>
      </c>
      <c r="Q6" s="9">
        <v>47056000</v>
      </c>
      <c r="R6" s="9">
        <v>47056000</v>
      </c>
      <c r="S6" s="9">
        <v>0</v>
      </c>
      <c r="T6" s="9">
        <v>0</v>
      </c>
      <c r="U6" s="9">
        <v>47056000</v>
      </c>
      <c r="V6" s="9">
        <v>0</v>
      </c>
      <c r="W6" s="9">
        <v>0</v>
      </c>
      <c r="X6" s="9">
        <v>47056000</v>
      </c>
      <c r="Y6" s="9">
        <v>0</v>
      </c>
      <c r="Z6" s="9">
        <v>0</v>
      </c>
      <c r="AA6" s="9">
        <v>0</v>
      </c>
      <c r="AB6" t="s">
        <v>54</v>
      </c>
      <c r="AC6" t="s">
        <v>55</v>
      </c>
      <c r="AD6" t="s">
        <v>56</v>
      </c>
      <c r="AE6" t="s">
        <v>56</v>
      </c>
      <c r="AF6" t="s">
        <v>56</v>
      </c>
      <c r="AG6" t="s">
        <v>56</v>
      </c>
      <c r="AH6" t="s">
        <v>57</v>
      </c>
      <c r="AI6">
        <v>1</v>
      </c>
    </row>
    <row r="7" spans="1:35">
      <c r="A7" t="s">
        <v>41</v>
      </c>
      <c r="B7" t="s">
        <v>42</v>
      </c>
      <c r="C7" t="s">
        <v>43</v>
      </c>
      <c r="D7" t="s">
        <v>44</v>
      </c>
      <c r="E7" t="s">
        <v>44</v>
      </c>
      <c r="F7" t="s">
        <v>71</v>
      </c>
      <c r="G7" t="s">
        <v>46</v>
      </c>
      <c r="H7" t="s">
        <v>47</v>
      </c>
      <c r="I7" t="s">
        <v>48</v>
      </c>
      <c r="J7" t="s">
        <v>49</v>
      </c>
      <c r="K7" t="s">
        <v>50</v>
      </c>
      <c r="L7" t="s">
        <v>72</v>
      </c>
      <c r="M7" t="s">
        <v>73</v>
      </c>
      <c r="N7">
        <v>5922</v>
      </c>
      <c r="O7">
        <v>6</v>
      </c>
      <c r="P7" t="s">
        <v>74</v>
      </c>
      <c r="Q7" s="9">
        <v>500000000</v>
      </c>
      <c r="R7" s="9">
        <v>261675462</v>
      </c>
      <c r="S7" s="9">
        <v>244965709</v>
      </c>
      <c r="T7" s="9">
        <v>244965709</v>
      </c>
      <c r="U7" s="9">
        <v>16709753</v>
      </c>
      <c r="V7" s="9">
        <v>244965709</v>
      </c>
      <c r="W7" s="9">
        <v>0</v>
      </c>
      <c r="X7" s="9">
        <v>16709753</v>
      </c>
      <c r="Y7" s="9">
        <v>0</v>
      </c>
      <c r="Z7" s="9">
        <v>244965709</v>
      </c>
      <c r="AA7" s="9">
        <v>0</v>
      </c>
      <c r="AB7" t="s">
        <v>54</v>
      </c>
      <c r="AC7" t="s">
        <v>55</v>
      </c>
      <c r="AD7" t="s">
        <v>56</v>
      </c>
      <c r="AE7" t="s">
        <v>56</v>
      </c>
      <c r="AF7" t="s">
        <v>56</v>
      </c>
      <c r="AG7" t="s">
        <v>56</v>
      </c>
      <c r="AH7" t="s">
        <v>57</v>
      </c>
      <c r="AI7">
        <v>1</v>
      </c>
    </row>
    <row r="8" spans="1:35">
      <c r="A8" t="s">
        <v>41</v>
      </c>
      <c r="B8" t="s">
        <v>42</v>
      </c>
      <c r="C8" t="s">
        <v>43</v>
      </c>
      <c r="D8" t="s">
        <v>44</v>
      </c>
      <c r="E8" t="s">
        <v>44</v>
      </c>
      <c r="F8" t="s">
        <v>75</v>
      </c>
      <c r="G8" t="s">
        <v>46</v>
      </c>
      <c r="H8" t="s">
        <v>47</v>
      </c>
      <c r="I8" t="s">
        <v>48</v>
      </c>
      <c r="J8" t="s">
        <v>49</v>
      </c>
      <c r="K8" t="s">
        <v>50</v>
      </c>
      <c r="L8" t="s">
        <v>76</v>
      </c>
      <c r="M8" t="s">
        <v>76</v>
      </c>
      <c r="N8">
        <v>5923</v>
      </c>
      <c r="O8">
        <v>7</v>
      </c>
      <c r="P8" t="s">
        <v>77</v>
      </c>
      <c r="Q8" s="9">
        <v>25411000</v>
      </c>
      <c r="R8" s="9">
        <v>41011000</v>
      </c>
      <c r="S8" s="9">
        <v>36194761</v>
      </c>
      <c r="T8" s="9">
        <v>36194761</v>
      </c>
      <c r="U8" s="9">
        <v>4816239</v>
      </c>
      <c r="V8" s="9">
        <v>36194761</v>
      </c>
      <c r="W8" s="9">
        <v>0</v>
      </c>
      <c r="X8" s="9">
        <v>4816239</v>
      </c>
      <c r="Y8" s="9">
        <v>0</v>
      </c>
      <c r="Z8" s="9">
        <v>36194761</v>
      </c>
      <c r="AA8" s="9">
        <v>0</v>
      </c>
      <c r="AB8" t="s">
        <v>54</v>
      </c>
      <c r="AC8" t="s">
        <v>55</v>
      </c>
      <c r="AD8" t="s">
        <v>56</v>
      </c>
      <c r="AE8" t="s">
        <v>56</v>
      </c>
      <c r="AF8" t="s">
        <v>56</v>
      </c>
      <c r="AG8" t="s">
        <v>56</v>
      </c>
      <c r="AH8" t="s">
        <v>57</v>
      </c>
      <c r="AI8">
        <v>1</v>
      </c>
    </row>
    <row r="9" spans="1:35">
      <c r="A9" t="s">
        <v>41</v>
      </c>
      <c r="B9" t="s">
        <v>42</v>
      </c>
      <c r="C9" t="s">
        <v>43</v>
      </c>
      <c r="D9" t="s">
        <v>44</v>
      </c>
      <c r="E9" t="s">
        <v>44</v>
      </c>
      <c r="F9" t="s">
        <v>78</v>
      </c>
      <c r="G9" t="s">
        <v>46</v>
      </c>
      <c r="H9" t="s">
        <v>47</v>
      </c>
      <c r="I9" t="s">
        <v>48</v>
      </c>
      <c r="J9" t="s">
        <v>49</v>
      </c>
      <c r="K9" t="s">
        <v>50</v>
      </c>
      <c r="L9" t="s">
        <v>79</v>
      </c>
      <c r="M9" t="s">
        <v>80</v>
      </c>
      <c r="N9">
        <v>5924</v>
      </c>
      <c r="O9">
        <v>8</v>
      </c>
      <c r="P9" t="s">
        <v>81</v>
      </c>
      <c r="Q9" s="9">
        <v>75785000</v>
      </c>
      <c r="R9" s="9">
        <v>88575000</v>
      </c>
      <c r="S9" s="9">
        <v>72118642</v>
      </c>
      <c r="T9" s="9">
        <v>72118642</v>
      </c>
      <c r="U9" s="9">
        <v>16456358</v>
      </c>
      <c r="V9" s="9">
        <v>72118642</v>
      </c>
      <c r="W9" s="9">
        <v>0</v>
      </c>
      <c r="X9" s="9">
        <v>16456358</v>
      </c>
      <c r="Y9" s="9">
        <v>0</v>
      </c>
      <c r="Z9" s="9">
        <v>72118642</v>
      </c>
      <c r="AA9" s="9">
        <v>0</v>
      </c>
      <c r="AB9" t="s">
        <v>54</v>
      </c>
      <c r="AC9" t="s">
        <v>55</v>
      </c>
      <c r="AD9" t="s">
        <v>56</v>
      </c>
      <c r="AE9" t="s">
        <v>56</v>
      </c>
      <c r="AF9" t="s">
        <v>56</v>
      </c>
      <c r="AG9" t="s">
        <v>56</v>
      </c>
      <c r="AH9" t="s">
        <v>57</v>
      </c>
      <c r="AI9">
        <v>1</v>
      </c>
    </row>
    <row r="10" spans="1:35">
      <c r="A10" t="s">
        <v>41</v>
      </c>
      <c r="B10" t="s">
        <v>42</v>
      </c>
      <c r="C10" t="s">
        <v>43</v>
      </c>
      <c r="D10" t="s">
        <v>44</v>
      </c>
      <c r="E10" t="s">
        <v>44</v>
      </c>
      <c r="F10" t="s">
        <v>82</v>
      </c>
      <c r="G10" t="s">
        <v>46</v>
      </c>
      <c r="H10" t="s">
        <v>47</v>
      </c>
      <c r="I10" t="s">
        <v>48</v>
      </c>
      <c r="J10" t="s">
        <v>49</v>
      </c>
      <c r="K10" t="s">
        <v>50</v>
      </c>
      <c r="L10" t="s">
        <v>83</v>
      </c>
      <c r="M10" t="s">
        <v>83</v>
      </c>
      <c r="N10">
        <v>5925</v>
      </c>
      <c r="O10">
        <v>9</v>
      </c>
      <c r="P10" t="s">
        <v>84</v>
      </c>
      <c r="Q10" s="9">
        <v>81579000</v>
      </c>
      <c r="R10" s="9">
        <v>72353000</v>
      </c>
      <c r="S10" s="9">
        <v>65013183</v>
      </c>
      <c r="T10" s="9">
        <v>65013183</v>
      </c>
      <c r="U10" s="9">
        <v>7339817</v>
      </c>
      <c r="V10" s="9">
        <v>65013183</v>
      </c>
      <c r="W10" s="9">
        <v>0</v>
      </c>
      <c r="X10" s="9">
        <v>7339817</v>
      </c>
      <c r="Y10" s="9">
        <v>0</v>
      </c>
      <c r="Z10" s="9">
        <v>65013183</v>
      </c>
      <c r="AA10" s="9">
        <v>0</v>
      </c>
      <c r="AB10" t="s">
        <v>54</v>
      </c>
      <c r="AC10" t="s">
        <v>55</v>
      </c>
      <c r="AD10" t="s">
        <v>56</v>
      </c>
      <c r="AE10" t="s">
        <v>56</v>
      </c>
      <c r="AF10" t="s">
        <v>56</v>
      </c>
      <c r="AG10" t="s">
        <v>56</v>
      </c>
      <c r="AH10" t="s">
        <v>57</v>
      </c>
      <c r="AI10">
        <v>1</v>
      </c>
    </row>
    <row r="11" spans="1:35">
      <c r="A11" t="s">
        <v>41</v>
      </c>
      <c r="B11" t="s">
        <v>42</v>
      </c>
      <c r="C11" t="s">
        <v>43</v>
      </c>
      <c r="D11" t="s">
        <v>44</v>
      </c>
      <c r="E11" t="s">
        <v>44</v>
      </c>
      <c r="F11" t="s">
        <v>85</v>
      </c>
      <c r="G11" t="s">
        <v>46</v>
      </c>
      <c r="H11" t="s">
        <v>47</v>
      </c>
      <c r="I11" t="s">
        <v>48</v>
      </c>
      <c r="J11" t="s">
        <v>49</v>
      </c>
      <c r="K11" t="s">
        <v>50</v>
      </c>
      <c r="L11" t="s">
        <v>86</v>
      </c>
      <c r="M11" t="s">
        <v>86</v>
      </c>
      <c r="N11">
        <v>5926</v>
      </c>
      <c r="O11">
        <v>10</v>
      </c>
      <c r="P11" t="s">
        <v>87</v>
      </c>
      <c r="Q11" s="9">
        <v>4654000</v>
      </c>
      <c r="R11" s="9">
        <v>6654000</v>
      </c>
      <c r="S11" s="9">
        <v>4296300</v>
      </c>
      <c r="T11" s="9">
        <v>4296300</v>
      </c>
      <c r="U11" s="9">
        <v>2357700</v>
      </c>
      <c r="V11" s="9">
        <v>4296300</v>
      </c>
      <c r="W11" s="9">
        <v>0</v>
      </c>
      <c r="X11" s="9">
        <v>2357700</v>
      </c>
      <c r="Y11" s="9">
        <v>0</v>
      </c>
      <c r="Z11" s="9">
        <v>4296300</v>
      </c>
      <c r="AA11" s="9">
        <v>0</v>
      </c>
      <c r="AB11" t="s">
        <v>54</v>
      </c>
      <c r="AC11" t="s">
        <v>55</v>
      </c>
      <c r="AD11" t="s">
        <v>56</v>
      </c>
      <c r="AE11" t="s">
        <v>56</v>
      </c>
      <c r="AF11" t="s">
        <v>56</v>
      </c>
      <c r="AG11" t="s">
        <v>56</v>
      </c>
      <c r="AH11" t="s">
        <v>57</v>
      </c>
      <c r="AI11">
        <v>1</v>
      </c>
    </row>
    <row r="12" spans="1:35">
      <c r="A12" t="s">
        <v>41</v>
      </c>
      <c r="B12" t="s">
        <v>42</v>
      </c>
      <c r="C12" t="s">
        <v>43</v>
      </c>
      <c r="D12" t="s">
        <v>44</v>
      </c>
      <c r="E12" t="s">
        <v>44</v>
      </c>
      <c r="F12" t="s">
        <v>88</v>
      </c>
      <c r="G12" t="s">
        <v>46</v>
      </c>
      <c r="H12" t="s">
        <v>47</v>
      </c>
      <c r="I12" t="s">
        <v>48</v>
      </c>
      <c r="J12" t="s">
        <v>49</v>
      </c>
      <c r="K12" t="s">
        <v>50</v>
      </c>
      <c r="L12" t="s">
        <v>89</v>
      </c>
      <c r="M12" t="s">
        <v>89</v>
      </c>
      <c r="N12">
        <v>5927</v>
      </c>
      <c r="O12">
        <v>11</v>
      </c>
      <c r="P12" t="s">
        <v>90</v>
      </c>
      <c r="Q12" s="9">
        <v>20061000</v>
      </c>
      <c r="R12" s="9">
        <v>20061000</v>
      </c>
      <c r="S12" s="9">
        <v>16708000</v>
      </c>
      <c r="T12" s="9">
        <v>16708000</v>
      </c>
      <c r="U12" s="9">
        <v>3353000</v>
      </c>
      <c r="V12" s="9">
        <v>16708000</v>
      </c>
      <c r="W12" s="9">
        <v>0</v>
      </c>
      <c r="X12" s="9">
        <v>3353000</v>
      </c>
      <c r="Y12" s="9">
        <v>0</v>
      </c>
      <c r="Z12" s="9">
        <v>16708000</v>
      </c>
      <c r="AA12" s="9">
        <v>0</v>
      </c>
      <c r="AB12" t="s">
        <v>54</v>
      </c>
      <c r="AC12" t="s">
        <v>55</v>
      </c>
      <c r="AD12" t="s">
        <v>56</v>
      </c>
      <c r="AE12" t="s">
        <v>56</v>
      </c>
      <c r="AF12" t="s">
        <v>56</v>
      </c>
      <c r="AG12" t="s">
        <v>56</v>
      </c>
      <c r="AH12" t="s">
        <v>57</v>
      </c>
      <c r="AI12">
        <v>1</v>
      </c>
    </row>
    <row r="13" spans="1:35">
      <c r="A13" t="s">
        <v>41</v>
      </c>
      <c r="B13" t="s">
        <v>42</v>
      </c>
      <c r="C13" t="s">
        <v>43</v>
      </c>
      <c r="D13" t="s">
        <v>44</v>
      </c>
      <c r="E13" t="s">
        <v>44</v>
      </c>
      <c r="F13" t="s">
        <v>91</v>
      </c>
      <c r="G13" t="s">
        <v>46</v>
      </c>
      <c r="H13" t="s">
        <v>47</v>
      </c>
      <c r="I13" t="s">
        <v>48</v>
      </c>
      <c r="J13" t="s">
        <v>49</v>
      </c>
      <c r="K13" t="s">
        <v>50</v>
      </c>
      <c r="L13" t="s">
        <v>92</v>
      </c>
      <c r="M13" t="s">
        <v>92</v>
      </c>
      <c r="N13">
        <v>5928</v>
      </c>
      <c r="O13">
        <v>12</v>
      </c>
      <c r="P13" t="s">
        <v>93</v>
      </c>
      <c r="Q13" s="9">
        <v>30091000</v>
      </c>
      <c r="R13" s="9">
        <v>30091000</v>
      </c>
      <c r="S13" s="9">
        <v>25057500</v>
      </c>
      <c r="T13" s="9">
        <v>25057500</v>
      </c>
      <c r="U13" s="9">
        <v>5033500</v>
      </c>
      <c r="V13" s="9">
        <v>25057500</v>
      </c>
      <c r="W13" s="9">
        <v>0</v>
      </c>
      <c r="X13" s="9">
        <v>5033500</v>
      </c>
      <c r="Y13" s="9">
        <v>0</v>
      </c>
      <c r="Z13" s="9">
        <v>25057500</v>
      </c>
      <c r="AA13" s="9">
        <v>0</v>
      </c>
      <c r="AB13" t="s">
        <v>54</v>
      </c>
      <c r="AC13" t="s">
        <v>55</v>
      </c>
      <c r="AD13" t="s">
        <v>56</v>
      </c>
      <c r="AE13" t="s">
        <v>56</v>
      </c>
      <c r="AF13" t="s">
        <v>56</v>
      </c>
      <c r="AG13" t="s">
        <v>56</v>
      </c>
      <c r="AH13" t="s">
        <v>57</v>
      </c>
      <c r="AI13">
        <v>1</v>
      </c>
    </row>
    <row r="14" spans="1:35">
      <c r="A14" t="s">
        <v>41</v>
      </c>
      <c r="B14" t="s">
        <v>42</v>
      </c>
      <c r="C14" t="s">
        <v>43</v>
      </c>
      <c r="D14" t="s">
        <v>44</v>
      </c>
      <c r="E14" t="s">
        <v>44</v>
      </c>
      <c r="F14" t="s">
        <v>94</v>
      </c>
      <c r="G14" t="s">
        <v>46</v>
      </c>
      <c r="H14" t="s">
        <v>47</v>
      </c>
      <c r="I14" t="s">
        <v>48</v>
      </c>
      <c r="J14" t="s">
        <v>49</v>
      </c>
      <c r="K14" t="s">
        <v>50</v>
      </c>
      <c r="L14" t="s">
        <v>95</v>
      </c>
      <c r="M14" t="s">
        <v>95</v>
      </c>
      <c r="N14">
        <v>5929</v>
      </c>
      <c r="O14">
        <v>13</v>
      </c>
      <c r="P14" t="s">
        <v>96</v>
      </c>
      <c r="Q14" s="9">
        <v>40121000</v>
      </c>
      <c r="R14" s="9">
        <v>38121000</v>
      </c>
      <c r="S14" s="9">
        <v>33412800</v>
      </c>
      <c r="T14" s="9">
        <v>33412800</v>
      </c>
      <c r="U14" s="9">
        <v>4708200</v>
      </c>
      <c r="V14" s="9">
        <v>33412800</v>
      </c>
      <c r="W14" s="9">
        <v>0</v>
      </c>
      <c r="X14" s="9">
        <v>4708200</v>
      </c>
      <c r="Y14" s="9">
        <v>0</v>
      </c>
      <c r="Z14" s="9">
        <v>33412800</v>
      </c>
      <c r="AA14" s="9">
        <v>0</v>
      </c>
      <c r="AB14" t="s">
        <v>54</v>
      </c>
      <c r="AC14" t="s">
        <v>55</v>
      </c>
      <c r="AD14" t="s">
        <v>56</v>
      </c>
      <c r="AE14" t="s">
        <v>56</v>
      </c>
      <c r="AF14" t="s">
        <v>56</v>
      </c>
      <c r="AG14" t="s">
        <v>56</v>
      </c>
      <c r="AH14" t="s">
        <v>57</v>
      </c>
      <c r="AI14">
        <v>1</v>
      </c>
    </row>
    <row r="15" spans="1:35">
      <c r="A15" t="s">
        <v>41</v>
      </c>
      <c r="B15" t="s">
        <v>42</v>
      </c>
      <c r="C15" t="s">
        <v>43</v>
      </c>
      <c r="D15" t="s">
        <v>44</v>
      </c>
      <c r="E15" t="s">
        <v>41</v>
      </c>
      <c r="F15" t="s">
        <v>97</v>
      </c>
      <c r="G15" t="s">
        <v>46</v>
      </c>
      <c r="H15" t="s">
        <v>47</v>
      </c>
      <c r="I15" t="s">
        <v>48</v>
      </c>
      <c r="J15" t="s">
        <v>49</v>
      </c>
      <c r="K15" t="s">
        <v>98</v>
      </c>
      <c r="L15" t="s">
        <v>99</v>
      </c>
      <c r="M15" t="s">
        <v>99</v>
      </c>
      <c r="N15">
        <v>5930</v>
      </c>
      <c r="O15">
        <v>14</v>
      </c>
      <c r="P15" t="s">
        <v>100</v>
      </c>
      <c r="Q15" s="9">
        <v>30000000</v>
      </c>
      <c r="R15" s="9">
        <v>30000000</v>
      </c>
      <c r="S15" s="9">
        <v>25823584</v>
      </c>
      <c r="T15" s="9">
        <v>25823584</v>
      </c>
      <c r="U15" s="9">
        <v>4176416</v>
      </c>
      <c r="V15" s="9">
        <v>25823584</v>
      </c>
      <c r="W15" s="9">
        <v>0</v>
      </c>
      <c r="X15" s="9">
        <v>4176416</v>
      </c>
      <c r="Y15" s="9">
        <v>0</v>
      </c>
      <c r="Z15" s="9">
        <v>25823584</v>
      </c>
      <c r="AA15" s="9">
        <v>0</v>
      </c>
      <c r="AB15" t="s">
        <v>54</v>
      </c>
      <c r="AC15" t="s">
        <v>55</v>
      </c>
      <c r="AD15" t="s">
        <v>56</v>
      </c>
      <c r="AE15" t="s">
        <v>56</v>
      </c>
      <c r="AF15" t="s">
        <v>56</v>
      </c>
      <c r="AG15" t="s">
        <v>56</v>
      </c>
      <c r="AH15" t="s">
        <v>57</v>
      </c>
      <c r="AI15">
        <v>1</v>
      </c>
    </row>
    <row r="16" spans="1:35">
      <c r="A16" t="s">
        <v>41</v>
      </c>
      <c r="B16" t="s">
        <v>42</v>
      </c>
      <c r="C16" t="s">
        <v>43</v>
      </c>
      <c r="D16" t="s">
        <v>44</v>
      </c>
      <c r="E16" t="s">
        <v>41</v>
      </c>
      <c r="F16" t="s">
        <v>101</v>
      </c>
      <c r="G16" t="s">
        <v>46</v>
      </c>
      <c r="H16" t="s">
        <v>47</v>
      </c>
      <c r="I16" t="s">
        <v>48</v>
      </c>
      <c r="J16" t="s">
        <v>49</v>
      </c>
      <c r="K16" t="s">
        <v>98</v>
      </c>
      <c r="L16" t="s">
        <v>102</v>
      </c>
      <c r="M16" t="s">
        <v>103</v>
      </c>
      <c r="N16">
        <v>6059</v>
      </c>
      <c r="O16">
        <v>58</v>
      </c>
      <c r="P16" t="s">
        <v>104</v>
      </c>
      <c r="Q16" s="9">
        <v>0</v>
      </c>
      <c r="R16" s="9">
        <v>7000000</v>
      </c>
      <c r="S16" s="9">
        <v>6966769</v>
      </c>
      <c r="T16" s="9">
        <v>6966769</v>
      </c>
      <c r="U16" s="9">
        <v>33231</v>
      </c>
      <c r="V16" s="9">
        <v>6966769</v>
      </c>
      <c r="W16" s="9">
        <v>0</v>
      </c>
      <c r="X16" s="9">
        <v>33231</v>
      </c>
      <c r="Y16" s="9">
        <v>0</v>
      </c>
      <c r="Z16" s="9">
        <v>0</v>
      </c>
      <c r="AA16" s="9">
        <v>6966769</v>
      </c>
      <c r="AB16" t="s">
        <v>54</v>
      </c>
      <c r="AC16" t="s">
        <v>55</v>
      </c>
      <c r="AD16" t="s">
        <v>56</v>
      </c>
      <c r="AE16" t="s">
        <v>56</v>
      </c>
      <c r="AF16" t="s">
        <v>56</v>
      </c>
      <c r="AG16" t="s">
        <v>56</v>
      </c>
      <c r="AH16" t="s">
        <v>57</v>
      </c>
      <c r="AI16">
        <v>1</v>
      </c>
    </row>
    <row r="17" spans="1:35">
      <c r="A17" t="s">
        <v>41</v>
      </c>
      <c r="B17" t="s">
        <v>42</v>
      </c>
      <c r="C17" t="s">
        <v>43</v>
      </c>
      <c r="D17" t="s">
        <v>44</v>
      </c>
      <c r="E17" t="s">
        <v>41</v>
      </c>
      <c r="F17" t="s">
        <v>105</v>
      </c>
      <c r="G17" t="s">
        <v>46</v>
      </c>
      <c r="H17" t="s">
        <v>47</v>
      </c>
      <c r="I17" t="s">
        <v>48</v>
      </c>
      <c r="J17" t="s">
        <v>49</v>
      </c>
      <c r="K17" t="s">
        <v>98</v>
      </c>
      <c r="L17" t="s">
        <v>106</v>
      </c>
      <c r="M17" t="s">
        <v>107</v>
      </c>
      <c r="N17">
        <v>5931</v>
      </c>
      <c r="O17">
        <v>15</v>
      </c>
      <c r="P17" t="s">
        <v>108</v>
      </c>
      <c r="Q17" s="9">
        <v>10000000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t="s">
        <v>54</v>
      </c>
      <c r="AC17" t="s">
        <v>55</v>
      </c>
      <c r="AD17" t="s">
        <v>56</v>
      </c>
      <c r="AE17" t="s">
        <v>56</v>
      </c>
      <c r="AF17" t="s">
        <v>56</v>
      </c>
      <c r="AG17" t="s">
        <v>56</v>
      </c>
      <c r="AH17" t="s">
        <v>57</v>
      </c>
      <c r="AI17">
        <v>1</v>
      </c>
    </row>
    <row r="18" spans="1:35">
      <c r="A18" t="s">
        <v>41</v>
      </c>
      <c r="B18" t="s">
        <v>42</v>
      </c>
      <c r="C18" t="s">
        <v>43</v>
      </c>
      <c r="D18" t="s">
        <v>44</v>
      </c>
      <c r="E18" t="s">
        <v>41</v>
      </c>
      <c r="F18" t="s">
        <v>109</v>
      </c>
      <c r="G18" t="s">
        <v>46</v>
      </c>
      <c r="H18" t="s">
        <v>47</v>
      </c>
      <c r="I18" t="s">
        <v>48</v>
      </c>
      <c r="J18" t="s">
        <v>49</v>
      </c>
      <c r="K18" t="s">
        <v>98</v>
      </c>
      <c r="L18" t="s">
        <v>110</v>
      </c>
      <c r="M18" t="s">
        <v>110</v>
      </c>
      <c r="N18">
        <v>5932</v>
      </c>
      <c r="O18">
        <v>16</v>
      </c>
      <c r="P18" t="s">
        <v>111</v>
      </c>
      <c r="Q18" s="9">
        <v>60000000</v>
      </c>
      <c r="R18" s="9">
        <v>1500000</v>
      </c>
      <c r="S18" s="9">
        <v>1279662</v>
      </c>
      <c r="T18" s="9">
        <v>1279662</v>
      </c>
      <c r="U18" s="9">
        <v>220338</v>
      </c>
      <c r="V18" s="9">
        <v>1279662</v>
      </c>
      <c r="W18" s="9">
        <v>0</v>
      </c>
      <c r="X18" s="9">
        <v>220338</v>
      </c>
      <c r="Y18" s="9">
        <v>0</v>
      </c>
      <c r="Z18" s="9">
        <v>1279662</v>
      </c>
      <c r="AA18" s="9">
        <v>0</v>
      </c>
      <c r="AB18" t="s">
        <v>54</v>
      </c>
      <c r="AC18" t="s">
        <v>55</v>
      </c>
      <c r="AD18" t="s">
        <v>56</v>
      </c>
      <c r="AE18" t="s">
        <v>56</v>
      </c>
      <c r="AF18" t="s">
        <v>56</v>
      </c>
      <c r="AG18" t="s">
        <v>56</v>
      </c>
      <c r="AH18" t="s">
        <v>57</v>
      </c>
      <c r="AI18">
        <v>1</v>
      </c>
    </row>
    <row r="19" spans="1:35">
      <c r="A19" t="s">
        <v>41</v>
      </c>
      <c r="B19" t="s">
        <v>42</v>
      </c>
      <c r="C19" t="s">
        <v>43</v>
      </c>
      <c r="D19" t="s">
        <v>44</v>
      </c>
      <c r="E19" t="s">
        <v>41</v>
      </c>
      <c r="F19" t="s">
        <v>112</v>
      </c>
      <c r="G19" t="s">
        <v>46</v>
      </c>
      <c r="H19" t="s">
        <v>47</v>
      </c>
      <c r="I19" t="s">
        <v>48</v>
      </c>
      <c r="J19" t="s">
        <v>49</v>
      </c>
      <c r="K19" t="s">
        <v>98</v>
      </c>
      <c r="L19" t="s">
        <v>113</v>
      </c>
      <c r="M19" t="s">
        <v>113</v>
      </c>
      <c r="N19">
        <v>5933</v>
      </c>
      <c r="O19">
        <v>17</v>
      </c>
      <c r="P19" t="s">
        <v>114</v>
      </c>
      <c r="Q19" s="9">
        <v>15000000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t="s">
        <v>54</v>
      </c>
      <c r="AC19" t="s">
        <v>55</v>
      </c>
      <c r="AD19" t="s">
        <v>56</v>
      </c>
      <c r="AE19" t="s">
        <v>56</v>
      </c>
      <c r="AF19" t="s">
        <v>56</v>
      </c>
      <c r="AG19" t="s">
        <v>56</v>
      </c>
      <c r="AH19" t="s">
        <v>57</v>
      </c>
      <c r="AI19">
        <v>1</v>
      </c>
    </row>
    <row r="20" spans="1:35">
      <c r="A20" t="s">
        <v>41</v>
      </c>
      <c r="B20" t="s">
        <v>42</v>
      </c>
      <c r="C20" t="s">
        <v>43</v>
      </c>
      <c r="D20" t="s">
        <v>44</v>
      </c>
      <c r="E20" t="s">
        <v>41</v>
      </c>
      <c r="F20" t="s">
        <v>115</v>
      </c>
      <c r="G20" t="s">
        <v>46</v>
      </c>
      <c r="H20" t="s">
        <v>47</v>
      </c>
      <c r="I20" t="s">
        <v>48</v>
      </c>
      <c r="J20" t="s">
        <v>49</v>
      </c>
      <c r="K20" t="s">
        <v>98</v>
      </c>
      <c r="L20" t="s">
        <v>116</v>
      </c>
      <c r="M20" t="s">
        <v>116</v>
      </c>
      <c r="N20">
        <v>5934</v>
      </c>
      <c r="O20">
        <v>18</v>
      </c>
      <c r="P20" t="s">
        <v>117</v>
      </c>
      <c r="Q20" s="9">
        <v>43470000</v>
      </c>
      <c r="R20" s="9">
        <v>20000000</v>
      </c>
      <c r="S20" s="9">
        <v>0</v>
      </c>
      <c r="T20" s="9">
        <v>0</v>
      </c>
      <c r="U20" s="9">
        <v>20000000</v>
      </c>
      <c r="V20" s="9">
        <v>0</v>
      </c>
      <c r="W20" s="9">
        <v>0</v>
      </c>
      <c r="X20" s="9">
        <v>20000000</v>
      </c>
      <c r="Y20" s="9">
        <v>0</v>
      </c>
      <c r="Z20" s="9">
        <v>0</v>
      </c>
      <c r="AA20" s="9">
        <v>0</v>
      </c>
      <c r="AB20" t="s">
        <v>54</v>
      </c>
      <c r="AC20" t="s">
        <v>55</v>
      </c>
      <c r="AD20" t="s">
        <v>56</v>
      </c>
      <c r="AE20" t="s">
        <v>56</v>
      </c>
      <c r="AF20" t="s">
        <v>56</v>
      </c>
      <c r="AG20" t="s">
        <v>56</v>
      </c>
      <c r="AH20" t="s">
        <v>57</v>
      </c>
      <c r="AI20">
        <v>1</v>
      </c>
    </row>
    <row r="21" spans="1:35">
      <c r="A21" t="s">
        <v>41</v>
      </c>
      <c r="B21" t="s">
        <v>42</v>
      </c>
      <c r="C21" t="s">
        <v>43</v>
      </c>
      <c r="D21" t="s">
        <v>44</v>
      </c>
      <c r="E21" t="s">
        <v>41</v>
      </c>
      <c r="F21" t="s">
        <v>118</v>
      </c>
      <c r="G21" t="s">
        <v>46</v>
      </c>
      <c r="H21" t="s">
        <v>47</v>
      </c>
      <c r="I21" t="s">
        <v>48</v>
      </c>
      <c r="J21" t="s">
        <v>49</v>
      </c>
      <c r="K21" t="s">
        <v>98</v>
      </c>
      <c r="L21" t="s">
        <v>119</v>
      </c>
      <c r="M21" t="s">
        <v>120</v>
      </c>
      <c r="N21">
        <v>5935</v>
      </c>
      <c r="O21">
        <v>19</v>
      </c>
      <c r="P21" t="s">
        <v>121</v>
      </c>
      <c r="Q21" s="9">
        <v>46050000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t="s">
        <v>54</v>
      </c>
      <c r="AC21" t="s">
        <v>55</v>
      </c>
      <c r="AD21" t="s">
        <v>56</v>
      </c>
      <c r="AE21" t="s">
        <v>56</v>
      </c>
      <c r="AF21" t="s">
        <v>56</v>
      </c>
      <c r="AG21" t="s">
        <v>56</v>
      </c>
      <c r="AH21" t="s">
        <v>57</v>
      </c>
      <c r="AI21">
        <v>1</v>
      </c>
    </row>
    <row r="22" spans="1:35">
      <c r="A22" t="s">
        <v>41</v>
      </c>
      <c r="B22" t="s">
        <v>42</v>
      </c>
      <c r="C22" t="s">
        <v>43</v>
      </c>
      <c r="D22" t="s">
        <v>44</v>
      </c>
      <c r="E22" t="s">
        <v>41</v>
      </c>
      <c r="F22" t="s">
        <v>122</v>
      </c>
      <c r="G22" t="s">
        <v>46</v>
      </c>
      <c r="H22" t="s">
        <v>47</v>
      </c>
      <c r="I22" t="s">
        <v>48</v>
      </c>
      <c r="J22" t="s">
        <v>49</v>
      </c>
      <c r="K22" t="s">
        <v>98</v>
      </c>
      <c r="L22" t="s">
        <v>123</v>
      </c>
      <c r="M22" t="s">
        <v>123</v>
      </c>
      <c r="N22">
        <v>5936</v>
      </c>
      <c r="O22">
        <v>20</v>
      </c>
      <c r="P22" t="s">
        <v>124</v>
      </c>
      <c r="Q22" s="9">
        <v>111780000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t="s">
        <v>54</v>
      </c>
      <c r="AC22" t="s">
        <v>55</v>
      </c>
      <c r="AD22" t="s">
        <v>56</v>
      </c>
      <c r="AE22" t="s">
        <v>56</v>
      </c>
      <c r="AF22" t="s">
        <v>56</v>
      </c>
      <c r="AG22" t="s">
        <v>56</v>
      </c>
      <c r="AH22" t="s">
        <v>57</v>
      </c>
      <c r="AI22">
        <v>1</v>
      </c>
    </row>
    <row r="23" spans="1:35">
      <c r="A23" t="s">
        <v>41</v>
      </c>
      <c r="B23" t="s">
        <v>42</v>
      </c>
      <c r="C23" t="s">
        <v>43</v>
      </c>
      <c r="D23" t="s">
        <v>44</v>
      </c>
      <c r="E23" t="s">
        <v>41</v>
      </c>
      <c r="F23" t="s">
        <v>125</v>
      </c>
      <c r="G23" t="s">
        <v>46</v>
      </c>
      <c r="H23" t="s">
        <v>47</v>
      </c>
      <c r="I23" t="s">
        <v>48</v>
      </c>
      <c r="J23" t="s">
        <v>49</v>
      </c>
      <c r="K23" t="s">
        <v>98</v>
      </c>
      <c r="L23" t="s">
        <v>126</v>
      </c>
      <c r="M23" t="s">
        <v>126</v>
      </c>
      <c r="N23">
        <v>5937</v>
      </c>
      <c r="O23">
        <v>21</v>
      </c>
      <c r="P23" t="s">
        <v>127</v>
      </c>
      <c r="Q23" s="9">
        <v>49680000</v>
      </c>
      <c r="R23" s="9">
        <v>37137846</v>
      </c>
      <c r="S23" s="9">
        <v>16248533</v>
      </c>
      <c r="T23" s="9">
        <v>16248533</v>
      </c>
      <c r="U23" s="9">
        <v>20889313</v>
      </c>
      <c r="V23" s="9">
        <v>16248533</v>
      </c>
      <c r="W23" s="9">
        <v>0</v>
      </c>
      <c r="X23" s="9">
        <v>20889313</v>
      </c>
      <c r="Y23" s="9">
        <v>0</v>
      </c>
      <c r="Z23" s="9">
        <v>16248533</v>
      </c>
      <c r="AA23" s="9">
        <v>0</v>
      </c>
      <c r="AB23" t="s">
        <v>54</v>
      </c>
      <c r="AC23" t="s">
        <v>55</v>
      </c>
      <c r="AD23" t="s">
        <v>56</v>
      </c>
      <c r="AE23" t="s">
        <v>56</v>
      </c>
      <c r="AF23" t="s">
        <v>56</v>
      </c>
      <c r="AG23" t="s">
        <v>56</v>
      </c>
      <c r="AH23" t="s">
        <v>57</v>
      </c>
      <c r="AI23">
        <v>1</v>
      </c>
    </row>
    <row r="24" spans="1:35">
      <c r="A24" t="s">
        <v>41</v>
      </c>
      <c r="B24" t="s">
        <v>42</v>
      </c>
      <c r="C24" t="s">
        <v>43</v>
      </c>
      <c r="D24" t="s">
        <v>44</v>
      </c>
      <c r="E24" t="s">
        <v>41</v>
      </c>
      <c r="F24" t="s">
        <v>128</v>
      </c>
      <c r="G24" t="s">
        <v>46</v>
      </c>
      <c r="H24" t="s">
        <v>47</v>
      </c>
      <c r="I24" t="s">
        <v>48</v>
      </c>
      <c r="J24" t="s">
        <v>49</v>
      </c>
      <c r="K24" t="s">
        <v>98</v>
      </c>
      <c r="L24" t="s">
        <v>129</v>
      </c>
      <c r="M24" t="s">
        <v>129</v>
      </c>
      <c r="N24">
        <v>5938</v>
      </c>
      <c r="O24">
        <v>22</v>
      </c>
      <c r="P24" t="s">
        <v>130</v>
      </c>
      <c r="Q24" s="9">
        <v>12420000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t="s">
        <v>54</v>
      </c>
      <c r="AC24" t="s">
        <v>55</v>
      </c>
      <c r="AD24" t="s">
        <v>56</v>
      </c>
      <c r="AE24" t="s">
        <v>56</v>
      </c>
      <c r="AF24" t="s">
        <v>56</v>
      </c>
      <c r="AG24" t="s">
        <v>56</v>
      </c>
      <c r="AH24" t="s">
        <v>57</v>
      </c>
      <c r="AI24">
        <v>1</v>
      </c>
    </row>
    <row r="25" spans="1:35">
      <c r="A25" t="s">
        <v>41</v>
      </c>
      <c r="B25" t="s">
        <v>42</v>
      </c>
      <c r="C25" t="s">
        <v>43</v>
      </c>
      <c r="D25" t="s">
        <v>44</v>
      </c>
      <c r="E25" t="s">
        <v>41</v>
      </c>
      <c r="F25" t="s">
        <v>131</v>
      </c>
      <c r="G25" t="s">
        <v>46</v>
      </c>
      <c r="H25" t="s">
        <v>47</v>
      </c>
      <c r="I25" t="s">
        <v>48</v>
      </c>
      <c r="J25" t="s">
        <v>49</v>
      </c>
      <c r="K25" t="s">
        <v>98</v>
      </c>
      <c r="L25" t="s">
        <v>132</v>
      </c>
      <c r="M25" t="s">
        <v>132</v>
      </c>
      <c r="N25">
        <v>5939</v>
      </c>
      <c r="O25">
        <v>23</v>
      </c>
      <c r="P25" t="s">
        <v>133</v>
      </c>
      <c r="Q25" s="9">
        <v>15000000</v>
      </c>
      <c r="R25" s="9">
        <v>15000000</v>
      </c>
      <c r="S25" s="9">
        <v>2174889</v>
      </c>
      <c r="T25" s="9">
        <v>2174889</v>
      </c>
      <c r="U25" s="9">
        <v>12825111</v>
      </c>
      <c r="V25" s="9">
        <v>2174889</v>
      </c>
      <c r="W25" s="9">
        <v>0</v>
      </c>
      <c r="X25" s="9">
        <v>12825111</v>
      </c>
      <c r="Y25" s="9">
        <v>0</v>
      </c>
      <c r="Z25" s="9">
        <v>1690889</v>
      </c>
      <c r="AA25" s="9">
        <v>484000</v>
      </c>
      <c r="AB25" t="s">
        <v>54</v>
      </c>
      <c r="AC25" t="s">
        <v>55</v>
      </c>
      <c r="AD25" t="s">
        <v>56</v>
      </c>
      <c r="AE25" t="s">
        <v>56</v>
      </c>
      <c r="AF25" t="s">
        <v>56</v>
      </c>
      <c r="AG25" t="s">
        <v>56</v>
      </c>
      <c r="AH25" t="s">
        <v>57</v>
      </c>
      <c r="AI25">
        <v>1</v>
      </c>
    </row>
    <row r="26" spans="1:35">
      <c r="A26" t="s">
        <v>41</v>
      </c>
      <c r="B26" t="s">
        <v>42</v>
      </c>
      <c r="C26" t="s">
        <v>43</v>
      </c>
      <c r="D26" t="s">
        <v>44</v>
      </c>
      <c r="E26" t="s">
        <v>41</v>
      </c>
      <c r="F26" t="s">
        <v>134</v>
      </c>
      <c r="G26" t="s">
        <v>46</v>
      </c>
      <c r="H26" t="s">
        <v>47</v>
      </c>
      <c r="I26" t="s">
        <v>48</v>
      </c>
      <c r="J26" t="s">
        <v>49</v>
      </c>
      <c r="K26" t="s">
        <v>98</v>
      </c>
      <c r="L26" t="s">
        <v>135</v>
      </c>
      <c r="M26" t="s">
        <v>135</v>
      </c>
      <c r="N26">
        <v>5940</v>
      </c>
      <c r="O26">
        <v>24</v>
      </c>
      <c r="P26" t="s">
        <v>136</v>
      </c>
      <c r="Q26" s="9">
        <v>30000000</v>
      </c>
      <c r="R26" s="9">
        <v>30000000</v>
      </c>
      <c r="S26" s="9">
        <v>29475000</v>
      </c>
      <c r="T26" s="9">
        <v>29475000</v>
      </c>
      <c r="U26" s="9">
        <v>525000</v>
      </c>
      <c r="V26" s="9">
        <v>29475000</v>
      </c>
      <c r="W26" s="9">
        <v>0</v>
      </c>
      <c r="X26" s="9">
        <v>525000</v>
      </c>
      <c r="Y26" s="9">
        <v>0</v>
      </c>
      <c r="Z26" s="9">
        <v>15000000</v>
      </c>
      <c r="AA26" s="9">
        <v>14475000</v>
      </c>
      <c r="AB26" t="s">
        <v>54</v>
      </c>
      <c r="AC26" t="s">
        <v>55</v>
      </c>
      <c r="AD26" t="s">
        <v>56</v>
      </c>
      <c r="AE26" t="s">
        <v>56</v>
      </c>
      <c r="AF26" t="s">
        <v>56</v>
      </c>
      <c r="AG26" t="s">
        <v>56</v>
      </c>
      <c r="AH26" t="s">
        <v>57</v>
      </c>
      <c r="AI26">
        <v>1</v>
      </c>
    </row>
    <row r="27" spans="1:35">
      <c r="A27" t="s">
        <v>41</v>
      </c>
      <c r="B27" t="s">
        <v>42</v>
      </c>
      <c r="C27" t="s">
        <v>43</v>
      </c>
      <c r="D27" t="s">
        <v>44</v>
      </c>
      <c r="E27" t="s">
        <v>41</v>
      </c>
      <c r="F27" t="s">
        <v>137</v>
      </c>
      <c r="G27" t="s">
        <v>46</v>
      </c>
      <c r="H27" t="s">
        <v>47</v>
      </c>
      <c r="I27" t="s">
        <v>48</v>
      </c>
      <c r="J27" t="s">
        <v>49</v>
      </c>
      <c r="K27" t="s">
        <v>98</v>
      </c>
      <c r="L27" t="s">
        <v>138</v>
      </c>
      <c r="M27" t="s">
        <v>139</v>
      </c>
      <c r="N27">
        <v>5941</v>
      </c>
      <c r="O27">
        <v>25</v>
      </c>
      <c r="P27" t="s">
        <v>140</v>
      </c>
      <c r="Q27" s="9">
        <v>849052000</v>
      </c>
      <c r="R27" s="9">
        <v>105887200</v>
      </c>
      <c r="S27" s="9">
        <v>104068101</v>
      </c>
      <c r="T27" s="9">
        <v>104068101</v>
      </c>
      <c r="U27" s="9">
        <v>1819099</v>
      </c>
      <c r="V27" s="9">
        <v>104068101</v>
      </c>
      <c r="W27" s="9">
        <v>0</v>
      </c>
      <c r="X27" s="9">
        <v>1819099</v>
      </c>
      <c r="Y27" s="9">
        <v>0</v>
      </c>
      <c r="Z27" s="9">
        <v>10323059</v>
      </c>
      <c r="AA27" s="9">
        <v>93745042</v>
      </c>
      <c r="AB27" t="s">
        <v>54</v>
      </c>
      <c r="AC27" t="s">
        <v>55</v>
      </c>
      <c r="AD27" t="s">
        <v>56</v>
      </c>
      <c r="AE27" t="s">
        <v>56</v>
      </c>
      <c r="AF27" t="s">
        <v>56</v>
      </c>
      <c r="AG27" t="s">
        <v>56</v>
      </c>
      <c r="AH27" t="s">
        <v>57</v>
      </c>
      <c r="AI27">
        <v>1</v>
      </c>
    </row>
    <row r="28" spans="1:35">
      <c r="A28" t="s">
        <v>41</v>
      </c>
      <c r="B28" t="s">
        <v>42</v>
      </c>
      <c r="C28" t="s">
        <v>43</v>
      </c>
      <c r="D28" t="s">
        <v>44</v>
      </c>
      <c r="E28" t="s">
        <v>141</v>
      </c>
      <c r="F28" t="s">
        <v>101</v>
      </c>
      <c r="G28" t="s">
        <v>46</v>
      </c>
      <c r="H28" t="s">
        <v>47</v>
      </c>
      <c r="I28" t="s">
        <v>48</v>
      </c>
      <c r="J28" t="s">
        <v>49</v>
      </c>
      <c r="K28" t="s">
        <v>142</v>
      </c>
      <c r="L28" t="s">
        <v>102</v>
      </c>
      <c r="M28" t="s">
        <v>143</v>
      </c>
      <c r="N28">
        <v>5942</v>
      </c>
      <c r="O28">
        <v>26</v>
      </c>
      <c r="P28" t="s">
        <v>144</v>
      </c>
      <c r="Q28" s="9">
        <v>20000000</v>
      </c>
      <c r="R28" s="9">
        <v>10000000</v>
      </c>
      <c r="S28" s="9">
        <v>0</v>
      </c>
      <c r="T28" s="9">
        <v>0</v>
      </c>
      <c r="U28" s="9">
        <v>10000000</v>
      </c>
      <c r="V28" s="9">
        <v>0</v>
      </c>
      <c r="W28" s="9">
        <v>0</v>
      </c>
      <c r="X28" s="9">
        <v>10000000</v>
      </c>
      <c r="Y28" s="9">
        <v>0</v>
      </c>
      <c r="Z28" s="9">
        <v>0</v>
      </c>
      <c r="AA28" s="9">
        <v>0</v>
      </c>
      <c r="AB28" t="s">
        <v>54</v>
      </c>
      <c r="AC28" t="s">
        <v>55</v>
      </c>
      <c r="AD28" t="s">
        <v>56</v>
      </c>
      <c r="AE28" t="s">
        <v>56</v>
      </c>
      <c r="AF28" t="s">
        <v>56</v>
      </c>
      <c r="AG28" t="s">
        <v>56</v>
      </c>
      <c r="AH28" t="s">
        <v>57</v>
      </c>
      <c r="AI28">
        <v>1</v>
      </c>
    </row>
    <row r="29" spans="1:35">
      <c r="A29" t="s">
        <v>41</v>
      </c>
      <c r="B29" t="s">
        <v>42</v>
      </c>
      <c r="C29" t="s">
        <v>43</v>
      </c>
      <c r="D29" t="s">
        <v>44</v>
      </c>
      <c r="E29" t="s">
        <v>141</v>
      </c>
      <c r="F29" t="s">
        <v>145</v>
      </c>
      <c r="G29" t="s">
        <v>46</v>
      </c>
      <c r="H29" t="s">
        <v>47</v>
      </c>
      <c r="I29" t="s">
        <v>48</v>
      </c>
      <c r="J29" t="s">
        <v>49</v>
      </c>
      <c r="K29" t="s">
        <v>142</v>
      </c>
      <c r="L29" t="s">
        <v>146</v>
      </c>
      <c r="M29" t="s">
        <v>147</v>
      </c>
      <c r="N29">
        <v>6060</v>
      </c>
      <c r="O29">
        <v>59</v>
      </c>
      <c r="P29" t="s">
        <v>148</v>
      </c>
      <c r="Q29" s="9">
        <v>0</v>
      </c>
      <c r="R29" s="9">
        <v>10000000</v>
      </c>
      <c r="S29" s="9">
        <v>0</v>
      </c>
      <c r="T29" s="9">
        <v>0</v>
      </c>
      <c r="U29" s="9">
        <v>10000000</v>
      </c>
      <c r="V29" s="9">
        <v>0</v>
      </c>
      <c r="W29" s="9">
        <v>0</v>
      </c>
      <c r="X29" s="9">
        <v>10000000</v>
      </c>
      <c r="Y29" s="9">
        <v>0</v>
      </c>
      <c r="Z29" s="9">
        <v>0</v>
      </c>
      <c r="AA29" s="9">
        <v>0</v>
      </c>
      <c r="AB29" t="s">
        <v>54</v>
      </c>
      <c r="AC29" t="s">
        <v>55</v>
      </c>
      <c r="AD29" t="s">
        <v>56</v>
      </c>
      <c r="AE29" t="s">
        <v>56</v>
      </c>
      <c r="AF29" t="s">
        <v>56</v>
      </c>
      <c r="AG29" t="s">
        <v>56</v>
      </c>
      <c r="AH29" t="s">
        <v>57</v>
      </c>
      <c r="AI29">
        <v>1</v>
      </c>
    </row>
    <row r="30" spans="1:35">
      <c r="A30" t="s">
        <v>41</v>
      </c>
      <c r="B30" t="s">
        <v>42</v>
      </c>
      <c r="C30" t="s">
        <v>43</v>
      </c>
      <c r="D30" t="s">
        <v>149</v>
      </c>
      <c r="E30" t="s">
        <v>150</v>
      </c>
      <c r="F30" t="s">
        <v>151</v>
      </c>
      <c r="G30" t="s">
        <v>46</v>
      </c>
      <c r="H30" t="s">
        <v>47</v>
      </c>
      <c r="I30" t="s">
        <v>48</v>
      </c>
      <c r="J30" t="s">
        <v>152</v>
      </c>
      <c r="K30" t="s">
        <v>153</v>
      </c>
      <c r="L30" t="s">
        <v>154</v>
      </c>
      <c r="M30" t="s">
        <v>155</v>
      </c>
      <c r="N30">
        <v>5943</v>
      </c>
      <c r="O30">
        <v>27</v>
      </c>
      <c r="P30" t="s">
        <v>156</v>
      </c>
      <c r="Q30" s="9">
        <v>220000000</v>
      </c>
      <c r="R30" s="9">
        <v>220000000</v>
      </c>
      <c r="S30" s="9">
        <v>214437962</v>
      </c>
      <c r="T30" s="9">
        <v>214437962</v>
      </c>
      <c r="U30" s="9">
        <v>5562038</v>
      </c>
      <c r="V30" s="9">
        <v>214437962</v>
      </c>
      <c r="W30" s="9">
        <v>0</v>
      </c>
      <c r="X30" s="9">
        <v>5562038</v>
      </c>
      <c r="Y30" s="9">
        <v>0</v>
      </c>
      <c r="Z30" s="9">
        <v>214437962</v>
      </c>
      <c r="AA30" s="9">
        <v>0</v>
      </c>
      <c r="AB30" t="s">
        <v>54</v>
      </c>
      <c r="AC30" t="s">
        <v>55</v>
      </c>
      <c r="AD30" t="s">
        <v>56</v>
      </c>
      <c r="AE30" t="s">
        <v>56</v>
      </c>
      <c r="AF30" t="s">
        <v>56</v>
      </c>
      <c r="AG30" t="s">
        <v>56</v>
      </c>
      <c r="AH30" t="s">
        <v>57</v>
      </c>
      <c r="AI30">
        <v>1</v>
      </c>
    </row>
    <row r="31" spans="1:35">
      <c r="A31" t="s">
        <v>41</v>
      </c>
      <c r="B31" t="s">
        <v>42</v>
      </c>
      <c r="C31" t="s">
        <v>43</v>
      </c>
      <c r="D31" t="s">
        <v>149</v>
      </c>
      <c r="E31" t="s">
        <v>150</v>
      </c>
      <c r="F31" t="s">
        <v>157</v>
      </c>
      <c r="G31" t="s">
        <v>46</v>
      </c>
      <c r="H31" t="s">
        <v>47</v>
      </c>
      <c r="I31" t="s">
        <v>48</v>
      </c>
      <c r="J31" t="s">
        <v>152</v>
      </c>
      <c r="K31" t="s">
        <v>153</v>
      </c>
      <c r="L31" t="s">
        <v>158</v>
      </c>
      <c r="M31" t="s">
        <v>158</v>
      </c>
      <c r="N31">
        <v>5944</v>
      </c>
      <c r="O31">
        <v>28</v>
      </c>
      <c r="P31" t="s">
        <v>159</v>
      </c>
      <c r="Q31" s="9">
        <v>200000000</v>
      </c>
      <c r="R31" s="9">
        <v>465067899</v>
      </c>
      <c r="S31" s="9">
        <v>416516951</v>
      </c>
      <c r="T31" s="9">
        <v>454485784</v>
      </c>
      <c r="U31" s="9">
        <v>10582115</v>
      </c>
      <c r="V31" s="9">
        <v>454485784</v>
      </c>
      <c r="W31" s="9">
        <v>37968833</v>
      </c>
      <c r="X31" s="9">
        <v>48550948</v>
      </c>
      <c r="Y31" s="9">
        <v>0</v>
      </c>
      <c r="Z31" s="9">
        <v>232202521</v>
      </c>
      <c r="AA31" s="9">
        <v>184314430</v>
      </c>
      <c r="AB31" t="s">
        <v>54</v>
      </c>
      <c r="AC31" t="s">
        <v>55</v>
      </c>
      <c r="AD31" t="s">
        <v>56</v>
      </c>
      <c r="AE31" t="s">
        <v>56</v>
      </c>
      <c r="AF31" t="s">
        <v>56</v>
      </c>
      <c r="AG31" t="s">
        <v>56</v>
      </c>
      <c r="AH31" t="s">
        <v>57</v>
      </c>
      <c r="AI31">
        <v>1</v>
      </c>
    </row>
    <row r="32" spans="1:35">
      <c r="A32" t="s">
        <v>41</v>
      </c>
      <c r="B32" t="s">
        <v>42</v>
      </c>
      <c r="C32" t="s">
        <v>43</v>
      </c>
      <c r="D32" t="s">
        <v>149</v>
      </c>
      <c r="E32" t="s">
        <v>150</v>
      </c>
      <c r="F32" t="s">
        <v>160</v>
      </c>
      <c r="G32" t="s">
        <v>46</v>
      </c>
      <c r="H32" t="s">
        <v>47</v>
      </c>
      <c r="I32" t="s">
        <v>48</v>
      </c>
      <c r="J32" t="s">
        <v>152</v>
      </c>
      <c r="K32" t="s">
        <v>153</v>
      </c>
      <c r="L32" t="s">
        <v>161</v>
      </c>
      <c r="M32" t="s">
        <v>162</v>
      </c>
      <c r="N32">
        <v>5945</v>
      </c>
      <c r="O32">
        <v>29</v>
      </c>
      <c r="P32" t="s">
        <v>163</v>
      </c>
      <c r="Q32" s="9">
        <v>200000000</v>
      </c>
      <c r="R32" s="9">
        <v>205659695</v>
      </c>
      <c r="S32" s="9">
        <v>196659695</v>
      </c>
      <c r="T32" s="9">
        <v>196659695</v>
      </c>
      <c r="U32" s="9">
        <v>9000000</v>
      </c>
      <c r="V32" s="9">
        <v>196659695</v>
      </c>
      <c r="W32" s="9">
        <v>0</v>
      </c>
      <c r="X32" s="9">
        <v>9000000</v>
      </c>
      <c r="Y32" s="9">
        <v>0</v>
      </c>
      <c r="Z32" s="9">
        <v>196659695</v>
      </c>
      <c r="AA32" s="9">
        <v>0</v>
      </c>
      <c r="AB32" t="s">
        <v>54</v>
      </c>
      <c r="AC32" t="s">
        <v>55</v>
      </c>
      <c r="AD32" t="s">
        <v>56</v>
      </c>
      <c r="AE32" t="s">
        <v>56</v>
      </c>
      <c r="AF32" t="s">
        <v>56</v>
      </c>
      <c r="AG32" t="s">
        <v>56</v>
      </c>
      <c r="AH32" t="s">
        <v>57</v>
      </c>
      <c r="AI32">
        <v>1</v>
      </c>
    </row>
    <row r="33" spans="1:35">
      <c r="A33" t="s">
        <v>41</v>
      </c>
      <c r="B33" t="s">
        <v>42</v>
      </c>
      <c r="C33" t="s">
        <v>43</v>
      </c>
      <c r="D33" t="s">
        <v>149</v>
      </c>
      <c r="E33" t="s">
        <v>150</v>
      </c>
      <c r="F33" t="s">
        <v>164</v>
      </c>
      <c r="G33" t="s">
        <v>46</v>
      </c>
      <c r="H33" t="s">
        <v>47</v>
      </c>
      <c r="I33" t="s">
        <v>48</v>
      </c>
      <c r="J33" t="s">
        <v>152</v>
      </c>
      <c r="K33" t="s">
        <v>153</v>
      </c>
      <c r="L33" t="s">
        <v>165</v>
      </c>
      <c r="M33" t="s">
        <v>166</v>
      </c>
      <c r="N33">
        <v>5946</v>
      </c>
      <c r="O33">
        <v>30</v>
      </c>
      <c r="P33" t="s">
        <v>167</v>
      </c>
      <c r="Q33" s="9">
        <v>1000000000</v>
      </c>
      <c r="R33" s="9">
        <v>4713748709</v>
      </c>
      <c r="S33" s="9">
        <v>4012904946</v>
      </c>
      <c r="T33" s="9">
        <v>4669147238</v>
      </c>
      <c r="U33" s="9">
        <v>44601471</v>
      </c>
      <c r="V33" s="9">
        <v>4669147238</v>
      </c>
      <c r="W33" s="9">
        <v>656242292</v>
      </c>
      <c r="X33" s="9">
        <v>700843763</v>
      </c>
      <c r="Y33" s="9">
        <v>0</v>
      </c>
      <c r="Z33" s="9">
        <v>3827439076</v>
      </c>
      <c r="AA33" s="9">
        <v>185465870</v>
      </c>
      <c r="AB33" t="s">
        <v>54</v>
      </c>
      <c r="AC33" t="s">
        <v>55</v>
      </c>
      <c r="AD33" t="s">
        <v>56</v>
      </c>
      <c r="AE33" t="s">
        <v>56</v>
      </c>
      <c r="AF33" t="s">
        <v>56</v>
      </c>
      <c r="AG33" t="s">
        <v>56</v>
      </c>
      <c r="AH33" t="s">
        <v>57</v>
      </c>
      <c r="AI33">
        <v>1</v>
      </c>
    </row>
    <row r="34" spans="1:35">
      <c r="A34" t="s">
        <v>41</v>
      </c>
      <c r="B34" t="s">
        <v>42</v>
      </c>
      <c r="C34" t="s">
        <v>43</v>
      </c>
      <c r="D34" t="s">
        <v>149</v>
      </c>
      <c r="E34" t="s">
        <v>150</v>
      </c>
      <c r="F34" t="s">
        <v>67</v>
      </c>
      <c r="G34" t="s">
        <v>46</v>
      </c>
      <c r="H34" t="s">
        <v>47</v>
      </c>
      <c r="I34" t="s">
        <v>48</v>
      </c>
      <c r="J34" t="s">
        <v>152</v>
      </c>
      <c r="K34" t="s">
        <v>153</v>
      </c>
      <c r="L34" t="s">
        <v>68</v>
      </c>
      <c r="M34" t="s">
        <v>168</v>
      </c>
      <c r="N34">
        <v>5947</v>
      </c>
      <c r="O34">
        <v>31</v>
      </c>
      <c r="P34" t="s">
        <v>169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t="s">
        <v>54</v>
      </c>
      <c r="AC34" t="s">
        <v>55</v>
      </c>
      <c r="AD34" t="s">
        <v>56</v>
      </c>
      <c r="AE34" t="s">
        <v>56</v>
      </c>
      <c r="AF34" t="s">
        <v>56</v>
      </c>
      <c r="AG34" t="s">
        <v>56</v>
      </c>
      <c r="AH34" t="s">
        <v>57</v>
      </c>
      <c r="AI34">
        <v>1</v>
      </c>
    </row>
    <row r="35" spans="1:35">
      <c r="A35" t="s">
        <v>41</v>
      </c>
      <c r="B35" t="s">
        <v>42</v>
      </c>
      <c r="C35" t="s">
        <v>43</v>
      </c>
      <c r="D35" t="s">
        <v>149</v>
      </c>
      <c r="E35" t="s">
        <v>150</v>
      </c>
      <c r="F35" t="s">
        <v>67</v>
      </c>
      <c r="G35" t="s">
        <v>46</v>
      </c>
      <c r="H35" t="s">
        <v>47</v>
      </c>
      <c r="I35" t="s">
        <v>48</v>
      </c>
      <c r="J35" t="s">
        <v>152</v>
      </c>
      <c r="K35" t="s">
        <v>153</v>
      </c>
      <c r="L35" t="s">
        <v>68</v>
      </c>
      <c r="M35" t="s">
        <v>170</v>
      </c>
      <c r="N35">
        <v>5948</v>
      </c>
      <c r="O35">
        <v>32</v>
      </c>
      <c r="P35" t="s">
        <v>171</v>
      </c>
      <c r="Q35" s="9">
        <v>400000000</v>
      </c>
      <c r="R35" s="9">
        <v>750000000</v>
      </c>
      <c r="S35" s="9">
        <v>709754625</v>
      </c>
      <c r="T35" s="9">
        <v>711802467</v>
      </c>
      <c r="U35" s="9">
        <v>38197533</v>
      </c>
      <c r="V35" s="9">
        <v>711802467</v>
      </c>
      <c r="W35" s="9">
        <v>2047842</v>
      </c>
      <c r="X35" s="9">
        <v>40245375</v>
      </c>
      <c r="Y35" s="9">
        <v>0</v>
      </c>
      <c r="Z35" s="9">
        <v>225992876</v>
      </c>
      <c r="AA35" s="9">
        <v>483761749</v>
      </c>
      <c r="AB35" t="s">
        <v>54</v>
      </c>
      <c r="AC35" t="s">
        <v>55</v>
      </c>
      <c r="AD35" t="s">
        <v>56</v>
      </c>
      <c r="AE35" t="s">
        <v>56</v>
      </c>
      <c r="AF35" t="s">
        <v>56</v>
      </c>
      <c r="AG35" t="s">
        <v>56</v>
      </c>
      <c r="AH35" t="s">
        <v>57</v>
      </c>
      <c r="AI35">
        <v>1</v>
      </c>
    </row>
    <row r="36" spans="1:35">
      <c r="A36" t="s">
        <v>41</v>
      </c>
      <c r="B36" t="s">
        <v>42</v>
      </c>
      <c r="C36" t="s">
        <v>43</v>
      </c>
      <c r="D36" t="s">
        <v>149</v>
      </c>
      <c r="E36" t="s">
        <v>150</v>
      </c>
      <c r="F36" t="s">
        <v>172</v>
      </c>
      <c r="G36" t="s">
        <v>46</v>
      </c>
      <c r="H36" t="s">
        <v>47</v>
      </c>
      <c r="I36" t="s">
        <v>48</v>
      </c>
      <c r="J36" t="s">
        <v>152</v>
      </c>
      <c r="K36" t="s">
        <v>153</v>
      </c>
      <c r="L36" t="s">
        <v>173</v>
      </c>
      <c r="M36" t="s">
        <v>174</v>
      </c>
      <c r="N36">
        <v>5949</v>
      </c>
      <c r="O36">
        <v>33</v>
      </c>
      <c r="P36" t="s">
        <v>175</v>
      </c>
      <c r="Q36" s="9">
        <v>100000000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t="s">
        <v>54</v>
      </c>
      <c r="AC36" t="s">
        <v>55</v>
      </c>
      <c r="AD36" t="s">
        <v>56</v>
      </c>
      <c r="AE36" t="s">
        <v>56</v>
      </c>
      <c r="AF36" t="s">
        <v>56</v>
      </c>
      <c r="AG36" t="s">
        <v>56</v>
      </c>
      <c r="AH36" t="s">
        <v>57</v>
      </c>
      <c r="AI36">
        <v>1</v>
      </c>
    </row>
    <row r="37" spans="1:35">
      <c r="A37" t="s">
        <v>41</v>
      </c>
      <c r="B37" t="s">
        <v>42</v>
      </c>
      <c r="C37" t="s">
        <v>176</v>
      </c>
      <c r="D37" t="s">
        <v>149</v>
      </c>
      <c r="E37" t="s">
        <v>150</v>
      </c>
      <c r="F37" t="s">
        <v>160</v>
      </c>
      <c r="G37" t="s">
        <v>46</v>
      </c>
      <c r="H37" t="s">
        <v>47</v>
      </c>
      <c r="I37" t="s">
        <v>177</v>
      </c>
      <c r="J37" t="s">
        <v>152</v>
      </c>
      <c r="K37" t="s">
        <v>153</v>
      </c>
      <c r="L37" t="s">
        <v>161</v>
      </c>
      <c r="M37" t="s">
        <v>178</v>
      </c>
      <c r="N37">
        <v>6057</v>
      </c>
      <c r="O37">
        <v>57</v>
      </c>
      <c r="P37" t="s">
        <v>179</v>
      </c>
      <c r="Q37" s="9">
        <v>0</v>
      </c>
      <c r="R37" s="9">
        <v>180000000</v>
      </c>
      <c r="S37" s="9">
        <v>140018778</v>
      </c>
      <c r="T37" s="9">
        <v>140018778</v>
      </c>
      <c r="U37" s="9">
        <v>39981222</v>
      </c>
      <c r="V37" s="9">
        <v>140018778</v>
      </c>
      <c r="W37" s="9">
        <v>0</v>
      </c>
      <c r="X37" s="9">
        <v>39981222</v>
      </c>
      <c r="Y37" s="9">
        <v>0</v>
      </c>
      <c r="Z37" s="9">
        <v>140018778</v>
      </c>
      <c r="AA37" s="9">
        <v>0</v>
      </c>
      <c r="AB37" t="s">
        <v>54</v>
      </c>
      <c r="AC37" t="s">
        <v>55</v>
      </c>
      <c r="AD37" t="s">
        <v>56</v>
      </c>
      <c r="AE37" t="s">
        <v>56</v>
      </c>
      <c r="AF37" t="s">
        <v>56</v>
      </c>
      <c r="AG37" t="s">
        <v>56</v>
      </c>
      <c r="AH37" t="s">
        <v>57</v>
      </c>
      <c r="AI37">
        <v>1</v>
      </c>
    </row>
    <row r="38" spans="1:35">
      <c r="A38" t="s">
        <v>41</v>
      </c>
      <c r="B38" t="s">
        <v>42</v>
      </c>
      <c r="C38" t="s">
        <v>176</v>
      </c>
      <c r="D38" t="s">
        <v>149</v>
      </c>
      <c r="E38" t="s">
        <v>150</v>
      </c>
      <c r="F38" t="s">
        <v>164</v>
      </c>
      <c r="G38" t="s">
        <v>46</v>
      </c>
      <c r="H38" t="s">
        <v>47</v>
      </c>
      <c r="I38" t="s">
        <v>177</v>
      </c>
      <c r="J38" t="s">
        <v>152</v>
      </c>
      <c r="K38" t="s">
        <v>153</v>
      </c>
      <c r="L38" t="s">
        <v>165</v>
      </c>
      <c r="M38" t="s">
        <v>180</v>
      </c>
      <c r="N38">
        <v>6054</v>
      </c>
      <c r="O38">
        <v>54</v>
      </c>
      <c r="P38" t="s">
        <v>181</v>
      </c>
      <c r="Q38" s="9">
        <v>0</v>
      </c>
      <c r="R38" s="9">
        <v>271322360</v>
      </c>
      <c r="S38" s="9">
        <v>108319502</v>
      </c>
      <c r="T38" s="9">
        <v>227373859</v>
      </c>
      <c r="U38" s="9">
        <v>43948501</v>
      </c>
      <c r="V38" s="9">
        <v>227373859</v>
      </c>
      <c r="W38" s="9">
        <v>119054357</v>
      </c>
      <c r="X38" s="9">
        <v>163002858</v>
      </c>
      <c r="Y38" s="9">
        <v>0</v>
      </c>
      <c r="Z38" s="9">
        <v>108319502</v>
      </c>
      <c r="AA38" s="9">
        <v>0</v>
      </c>
      <c r="AB38" t="s">
        <v>54</v>
      </c>
      <c r="AC38" t="s">
        <v>55</v>
      </c>
      <c r="AD38" t="s">
        <v>56</v>
      </c>
      <c r="AE38" t="s">
        <v>56</v>
      </c>
      <c r="AF38" t="s">
        <v>56</v>
      </c>
      <c r="AG38" t="s">
        <v>56</v>
      </c>
      <c r="AH38" t="s">
        <v>57</v>
      </c>
      <c r="AI38">
        <v>1</v>
      </c>
    </row>
    <row r="39" spans="1:35">
      <c r="A39" t="s">
        <v>41</v>
      </c>
      <c r="B39" t="s">
        <v>42</v>
      </c>
      <c r="C39" t="s">
        <v>182</v>
      </c>
      <c r="D39" t="s">
        <v>149</v>
      </c>
      <c r="E39" t="s">
        <v>150</v>
      </c>
      <c r="F39" t="s">
        <v>172</v>
      </c>
      <c r="G39" t="s">
        <v>46</v>
      </c>
      <c r="H39" t="s">
        <v>47</v>
      </c>
      <c r="I39" t="s">
        <v>183</v>
      </c>
      <c r="J39" t="s">
        <v>152</v>
      </c>
      <c r="K39" t="s">
        <v>153</v>
      </c>
      <c r="L39" t="s">
        <v>173</v>
      </c>
      <c r="M39" t="s">
        <v>184</v>
      </c>
      <c r="N39">
        <v>5950</v>
      </c>
      <c r="O39">
        <v>34</v>
      </c>
      <c r="P39" t="s">
        <v>185</v>
      </c>
      <c r="Q39" s="9">
        <v>2500000000</v>
      </c>
      <c r="R39" s="9">
        <v>2540169099</v>
      </c>
      <c r="S39" s="9">
        <v>0</v>
      </c>
      <c r="T39" s="9">
        <v>0</v>
      </c>
      <c r="U39" s="9">
        <v>2540169099</v>
      </c>
      <c r="V39" s="9">
        <v>0</v>
      </c>
      <c r="W39" s="9">
        <v>0</v>
      </c>
      <c r="X39" s="9">
        <v>2540169099</v>
      </c>
      <c r="Y39" s="9">
        <v>0</v>
      </c>
      <c r="Z39" s="9">
        <v>0</v>
      </c>
      <c r="AA39" s="9">
        <v>0</v>
      </c>
      <c r="AB39" t="s">
        <v>54</v>
      </c>
      <c r="AC39" t="s">
        <v>55</v>
      </c>
      <c r="AD39" t="s">
        <v>56</v>
      </c>
      <c r="AE39" t="s">
        <v>56</v>
      </c>
      <c r="AF39" t="s">
        <v>56</v>
      </c>
      <c r="AG39" t="s">
        <v>56</v>
      </c>
      <c r="AH39" t="s">
        <v>57</v>
      </c>
      <c r="AI39">
        <v>1</v>
      </c>
    </row>
    <row r="40" spans="1:35">
      <c r="A40" t="s">
        <v>41</v>
      </c>
      <c r="B40" t="s">
        <v>186</v>
      </c>
      <c r="C40" t="s">
        <v>43</v>
      </c>
      <c r="D40" t="s">
        <v>44</v>
      </c>
      <c r="E40" t="s">
        <v>44</v>
      </c>
      <c r="F40" t="s">
        <v>187</v>
      </c>
      <c r="G40" t="s">
        <v>46</v>
      </c>
      <c r="H40" t="s">
        <v>188</v>
      </c>
      <c r="I40" t="s">
        <v>48</v>
      </c>
      <c r="J40" t="s">
        <v>49</v>
      </c>
      <c r="K40" t="s">
        <v>50</v>
      </c>
      <c r="L40" t="s">
        <v>189</v>
      </c>
      <c r="M40" t="s">
        <v>189</v>
      </c>
      <c r="N40">
        <v>5951</v>
      </c>
      <c r="O40">
        <v>35</v>
      </c>
      <c r="P40" t="s">
        <v>190</v>
      </c>
      <c r="Q40" s="9">
        <v>15000000</v>
      </c>
      <c r="R40" s="9">
        <v>15000000</v>
      </c>
      <c r="S40" s="9">
        <v>1700100</v>
      </c>
      <c r="T40" s="9">
        <v>1700100</v>
      </c>
      <c r="U40" s="9">
        <v>13299900</v>
      </c>
      <c r="V40" s="9">
        <v>1700100</v>
      </c>
      <c r="W40" s="9">
        <v>0</v>
      </c>
      <c r="X40" s="9">
        <v>13299900</v>
      </c>
      <c r="Y40" s="9">
        <v>0</v>
      </c>
      <c r="Z40" s="9">
        <v>1700100</v>
      </c>
      <c r="AA40" s="9">
        <v>0</v>
      </c>
      <c r="AB40" t="s">
        <v>54</v>
      </c>
      <c r="AC40" t="s">
        <v>55</v>
      </c>
      <c r="AD40" t="s">
        <v>56</v>
      </c>
      <c r="AE40" t="s">
        <v>56</v>
      </c>
      <c r="AF40" t="s">
        <v>56</v>
      </c>
      <c r="AG40" t="s">
        <v>56</v>
      </c>
      <c r="AH40" t="s">
        <v>57</v>
      </c>
      <c r="AI40">
        <v>1</v>
      </c>
    </row>
    <row r="41" spans="1:35">
      <c r="A41" t="s">
        <v>41</v>
      </c>
      <c r="B41" t="s">
        <v>186</v>
      </c>
      <c r="C41" t="s">
        <v>43</v>
      </c>
      <c r="D41" t="s">
        <v>44</v>
      </c>
      <c r="E41" t="s">
        <v>41</v>
      </c>
      <c r="F41" t="s">
        <v>191</v>
      </c>
      <c r="G41" t="s">
        <v>46</v>
      </c>
      <c r="H41" t="s">
        <v>188</v>
      </c>
      <c r="I41" t="s">
        <v>48</v>
      </c>
      <c r="J41" t="s">
        <v>49</v>
      </c>
      <c r="K41" t="s">
        <v>98</v>
      </c>
      <c r="L41" t="s">
        <v>192</v>
      </c>
      <c r="M41" t="s">
        <v>192</v>
      </c>
      <c r="N41">
        <v>5952</v>
      </c>
      <c r="O41">
        <v>36</v>
      </c>
      <c r="P41" t="s">
        <v>193</v>
      </c>
      <c r="Q41" s="9">
        <v>35070428</v>
      </c>
      <c r="R41" s="9">
        <v>37957560</v>
      </c>
      <c r="S41" s="9">
        <v>37957560</v>
      </c>
      <c r="T41" s="9">
        <v>37957560</v>
      </c>
      <c r="U41" s="9">
        <v>0</v>
      </c>
      <c r="V41" s="9">
        <v>37957560</v>
      </c>
      <c r="W41" s="9">
        <v>0</v>
      </c>
      <c r="X41" s="9">
        <v>0</v>
      </c>
      <c r="Y41" s="9">
        <v>0</v>
      </c>
      <c r="Z41" s="9">
        <v>1144299</v>
      </c>
      <c r="AA41" s="9">
        <v>36813261</v>
      </c>
      <c r="AB41" t="s">
        <v>54</v>
      </c>
      <c r="AC41" t="s">
        <v>55</v>
      </c>
      <c r="AD41" t="s">
        <v>56</v>
      </c>
      <c r="AE41" t="s">
        <v>56</v>
      </c>
      <c r="AF41" t="s">
        <v>56</v>
      </c>
      <c r="AG41" t="s">
        <v>56</v>
      </c>
      <c r="AH41" t="s">
        <v>57</v>
      </c>
      <c r="AI41">
        <v>1</v>
      </c>
    </row>
    <row r="42" spans="1:35">
      <c r="A42" t="s">
        <v>41</v>
      </c>
      <c r="B42" t="s">
        <v>186</v>
      </c>
      <c r="C42" t="s">
        <v>43</v>
      </c>
      <c r="D42" t="s">
        <v>44</v>
      </c>
      <c r="E42" t="s">
        <v>41</v>
      </c>
      <c r="F42" t="s">
        <v>97</v>
      </c>
      <c r="G42" t="s">
        <v>46</v>
      </c>
      <c r="H42" t="s">
        <v>188</v>
      </c>
      <c r="I42" t="s">
        <v>48</v>
      </c>
      <c r="J42" t="s">
        <v>49</v>
      </c>
      <c r="K42" t="s">
        <v>98</v>
      </c>
      <c r="L42" t="s">
        <v>99</v>
      </c>
      <c r="M42" t="s">
        <v>99</v>
      </c>
      <c r="N42">
        <v>5953</v>
      </c>
      <c r="O42">
        <v>37</v>
      </c>
      <c r="P42" t="s">
        <v>194</v>
      </c>
      <c r="Q42" s="9">
        <v>17535214</v>
      </c>
      <c r="R42" s="9">
        <v>17535214</v>
      </c>
      <c r="S42" s="9">
        <v>17501613</v>
      </c>
      <c r="T42" s="9">
        <v>17501613</v>
      </c>
      <c r="U42" s="9">
        <v>33601</v>
      </c>
      <c r="V42" s="9">
        <v>17501613</v>
      </c>
      <c r="W42" s="9">
        <v>0</v>
      </c>
      <c r="X42" s="9">
        <v>33601</v>
      </c>
      <c r="Y42" s="9">
        <v>0</v>
      </c>
      <c r="Z42" s="9">
        <v>17501613</v>
      </c>
      <c r="AA42" s="9">
        <v>0</v>
      </c>
      <c r="AB42" t="s">
        <v>54</v>
      </c>
      <c r="AC42" t="s">
        <v>55</v>
      </c>
      <c r="AD42" t="s">
        <v>56</v>
      </c>
      <c r="AE42" t="s">
        <v>56</v>
      </c>
      <c r="AF42" t="s">
        <v>56</v>
      </c>
      <c r="AG42" t="s">
        <v>56</v>
      </c>
      <c r="AH42" t="s">
        <v>57</v>
      </c>
      <c r="AI42">
        <v>1</v>
      </c>
    </row>
    <row r="43" spans="1:35">
      <c r="A43" t="s">
        <v>41</v>
      </c>
      <c r="B43" t="s">
        <v>186</v>
      </c>
      <c r="C43" t="s">
        <v>43</v>
      </c>
      <c r="D43" t="s">
        <v>44</v>
      </c>
      <c r="E43" t="s">
        <v>41</v>
      </c>
      <c r="F43" t="s">
        <v>101</v>
      </c>
      <c r="G43" t="s">
        <v>46</v>
      </c>
      <c r="H43" t="s">
        <v>188</v>
      </c>
      <c r="I43" t="s">
        <v>48</v>
      </c>
      <c r="J43" t="s">
        <v>49</v>
      </c>
      <c r="K43" t="s">
        <v>98</v>
      </c>
      <c r="L43" t="s">
        <v>102</v>
      </c>
      <c r="M43" t="s">
        <v>195</v>
      </c>
      <c r="N43">
        <v>5954</v>
      </c>
      <c r="O43">
        <v>38</v>
      </c>
      <c r="P43" t="s">
        <v>196</v>
      </c>
      <c r="Q43" s="9">
        <v>26302821</v>
      </c>
      <c r="R43" s="9">
        <v>26302821</v>
      </c>
      <c r="S43" s="9">
        <v>26302821</v>
      </c>
      <c r="T43" s="9">
        <v>26302821</v>
      </c>
      <c r="U43" s="9">
        <v>0</v>
      </c>
      <c r="V43" s="9">
        <v>26302821</v>
      </c>
      <c r="W43" s="9">
        <v>0</v>
      </c>
      <c r="X43" s="9">
        <v>0</v>
      </c>
      <c r="Y43" s="9">
        <v>0</v>
      </c>
      <c r="Z43" s="9">
        <v>929777</v>
      </c>
      <c r="AA43" s="9">
        <v>25373044</v>
      </c>
      <c r="AB43" t="s">
        <v>54</v>
      </c>
      <c r="AC43" t="s">
        <v>55</v>
      </c>
      <c r="AD43" t="s">
        <v>56</v>
      </c>
      <c r="AE43" t="s">
        <v>56</v>
      </c>
      <c r="AF43" t="s">
        <v>56</v>
      </c>
      <c r="AG43" t="s">
        <v>56</v>
      </c>
      <c r="AH43" t="s">
        <v>57</v>
      </c>
      <c r="AI43">
        <v>1</v>
      </c>
    </row>
    <row r="44" spans="1:35">
      <c r="A44" t="s">
        <v>41</v>
      </c>
      <c r="B44" t="s">
        <v>186</v>
      </c>
      <c r="C44" t="s">
        <v>43</v>
      </c>
      <c r="D44" t="s">
        <v>44</v>
      </c>
      <c r="E44" t="s">
        <v>41</v>
      </c>
      <c r="F44" t="s">
        <v>197</v>
      </c>
      <c r="G44" t="s">
        <v>46</v>
      </c>
      <c r="H44" t="s">
        <v>188</v>
      </c>
      <c r="I44" t="s">
        <v>48</v>
      </c>
      <c r="J44" t="s">
        <v>49</v>
      </c>
      <c r="K44" t="s">
        <v>98</v>
      </c>
      <c r="L44" t="s">
        <v>198</v>
      </c>
      <c r="M44" t="s">
        <v>199</v>
      </c>
      <c r="N44">
        <v>5955</v>
      </c>
      <c r="O44">
        <v>39</v>
      </c>
      <c r="P44" t="s">
        <v>200</v>
      </c>
      <c r="Q44" s="9">
        <v>11302820</v>
      </c>
      <c r="R44" s="9">
        <v>4302820</v>
      </c>
      <c r="S44" s="9">
        <v>0</v>
      </c>
      <c r="T44" s="9">
        <v>0</v>
      </c>
      <c r="U44" s="9">
        <v>4302820</v>
      </c>
      <c r="V44" s="9">
        <v>0</v>
      </c>
      <c r="W44" s="9">
        <v>0</v>
      </c>
      <c r="X44" s="9">
        <v>4302820</v>
      </c>
      <c r="Y44" s="9">
        <v>0</v>
      </c>
      <c r="Z44" s="9">
        <v>0</v>
      </c>
      <c r="AA44" s="9">
        <v>0</v>
      </c>
      <c r="AB44" t="s">
        <v>54</v>
      </c>
      <c r="AC44" t="s">
        <v>55</v>
      </c>
      <c r="AD44" t="s">
        <v>56</v>
      </c>
      <c r="AE44" t="s">
        <v>56</v>
      </c>
      <c r="AF44" t="s">
        <v>56</v>
      </c>
      <c r="AG44" t="s">
        <v>56</v>
      </c>
      <c r="AH44" t="s">
        <v>57</v>
      </c>
      <c r="AI44">
        <v>1</v>
      </c>
    </row>
    <row r="45" spans="1:35">
      <c r="A45" t="s">
        <v>41</v>
      </c>
      <c r="B45" t="s">
        <v>186</v>
      </c>
      <c r="C45" t="s">
        <v>43</v>
      </c>
      <c r="D45" t="s">
        <v>44</v>
      </c>
      <c r="E45" t="s">
        <v>41</v>
      </c>
      <c r="F45" t="s">
        <v>109</v>
      </c>
      <c r="G45" t="s">
        <v>46</v>
      </c>
      <c r="H45" t="s">
        <v>188</v>
      </c>
      <c r="I45" t="s">
        <v>48</v>
      </c>
      <c r="J45" t="s">
        <v>49</v>
      </c>
      <c r="K45" t="s">
        <v>98</v>
      </c>
      <c r="L45" t="s">
        <v>110</v>
      </c>
      <c r="M45" t="s">
        <v>110</v>
      </c>
      <c r="N45">
        <v>5956</v>
      </c>
      <c r="O45">
        <v>40</v>
      </c>
      <c r="P45" t="s">
        <v>201</v>
      </c>
      <c r="Q45" s="9">
        <v>26302821</v>
      </c>
      <c r="R45" s="9">
        <v>26302821</v>
      </c>
      <c r="S45" s="9">
        <v>7363680</v>
      </c>
      <c r="T45" s="9">
        <v>7363680</v>
      </c>
      <c r="U45" s="9">
        <v>18939141</v>
      </c>
      <c r="V45" s="9">
        <v>7363680</v>
      </c>
      <c r="W45" s="9">
        <v>0</v>
      </c>
      <c r="X45" s="9">
        <v>18939141</v>
      </c>
      <c r="Y45" s="9">
        <v>0</v>
      </c>
      <c r="Z45" s="9">
        <v>7363680</v>
      </c>
      <c r="AA45" s="9">
        <v>0</v>
      </c>
      <c r="AB45" t="s">
        <v>54</v>
      </c>
      <c r="AC45" t="s">
        <v>55</v>
      </c>
      <c r="AD45" t="s">
        <v>56</v>
      </c>
      <c r="AE45" t="s">
        <v>56</v>
      </c>
      <c r="AF45" t="s">
        <v>56</v>
      </c>
      <c r="AG45" t="s">
        <v>56</v>
      </c>
      <c r="AH45" t="s">
        <v>57</v>
      </c>
      <c r="AI45">
        <v>1</v>
      </c>
    </row>
    <row r="46" spans="1:35">
      <c r="A46" t="s">
        <v>41</v>
      </c>
      <c r="B46" t="s">
        <v>186</v>
      </c>
      <c r="C46" t="s">
        <v>43</v>
      </c>
      <c r="D46" t="s">
        <v>44</v>
      </c>
      <c r="E46" t="s">
        <v>41</v>
      </c>
      <c r="F46" t="s">
        <v>112</v>
      </c>
      <c r="G46" t="s">
        <v>46</v>
      </c>
      <c r="H46" t="s">
        <v>188</v>
      </c>
      <c r="I46" t="s">
        <v>48</v>
      </c>
      <c r="J46" t="s">
        <v>49</v>
      </c>
      <c r="K46" t="s">
        <v>98</v>
      </c>
      <c r="L46" t="s">
        <v>113</v>
      </c>
      <c r="M46" t="s">
        <v>113</v>
      </c>
      <c r="N46">
        <v>5957</v>
      </c>
      <c r="O46">
        <v>41</v>
      </c>
      <c r="P46" t="s">
        <v>202</v>
      </c>
      <c r="Q46" s="9">
        <v>17535214</v>
      </c>
      <c r="R46" s="9">
        <v>17535214</v>
      </c>
      <c r="S46" s="9">
        <v>12561185</v>
      </c>
      <c r="T46" s="9">
        <v>12561185</v>
      </c>
      <c r="U46" s="9">
        <v>4974029</v>
      </c>
      <c r="V46" s="9">
        <v>12561185</v>
      </c>
      <c r="W46" s="9">
        <v>0</v>
      </c>
      <c r="X46" s="9">
        <v>4974029</v>
      </c>
      <c r="Y46" s="9">
        <v>0</v>
      </c>
      <c r="Z46" s="9">
        <v>12561185</v>
      </c>
      <c r="AA46" s="9">
        <v>0</v>
      </c>
      <c r="AB46" t="s">
        <v>54</v>
      </c>
      <c r="AC46" t="s">
        <v>55</v>
      </c>
      <c r="AD46" t="s">
        <v>56</v>
      </c>
      <c r="AE46" t="s">
        <v>56</v>
      </c>
      <c r="AF46" t="s">
        <v>56</v>
      </c>
      <c r="AG46" t="s">
        <v>56</v>
      </c>
      <c r="AH46" t="s">
        <v>57</v>
      </c>
      <c r="AI46">
        <v>1</v>
      </c>
    </row>
    <row r="47" spans="1:35">
      <c r="A47" t="s">
        <v>41</v>
      </c>
      <c r="B47" t="s">
        <v>186</v>
      </c>
      <c r="C47" t="s">
        <v>43</v>
      </c>
      <c r="D47" t="s">
        <v>44</v>
      </c>
      <c r="E47" t="s">
        <v>41</v>
      </c>
      <c r="F47" t="s">
        <v>131</v>
      </c>
      <c r="G47" t="s">
        <v>46</v>
      </c>
      <c r="H47" t="s">
        <v>188</v>
      </c>
      <c r="I47" t="s">
        <v>48</v>
      </c>
      <c r="J47" t="s">
        <v>49</v>
      </c>
      <c r="K47" t="s">
        <v>98</v>
      </c>
      <c r="L47" t="s">
        <v>132</v>
      </c>
      <c r="M47" t="s">
        <v>132</v>
      </c>
      <c r="N47">
        <v>5958</v>
      </c>
      <c r="O47">
        <v>42</v>
      </c>
      <c r="P47" t="s">
        <v>203</v>
      </c>
      <c r="Q47" s="9">
        <v>26302821</v>
      </c>
      <c r="R47" s="9">
        <v>26302821</v>
      </c>
      <c r="S47" s="9">
        <v>25494503</v>
      </c>
      <c r="T47" s="9">
        <v>25494503</v>
      </c>
      <c r="U47" s="9">
        <v>808318</v>
      </c>
      <c r="V47" s="9">
        <v>25494503</v>
      </c>
      <c r="W47" s="9">
        <v>0</v>
      </c>
      <c r="X47" s="9">
        <v>808318</v>
      </c>
      <c r="Y47" s="9">
        <v>0</v>
      </c>
      <c r="Z47" s="9">
        <v>25494503</v>
      </c>
      <c r="AA47" s="9">
        <v>0</v>
      </c>
      <c r="AB47" t="s">
        <v>54</v>
      </c>
      <c r="AC47" t="s">
        <v>55</v>
      </c>
      <c r="AD47" t="s">
        <v>56</v>
      </c>
      <c r="AE47" t="s">
        <v>56</v>
      </c>
      <c r="AF47" t="s">
        <v>56</v>
      </c>
      <c r="AG47" t="s">
        <v>56</v>
      </c>
      <c r="AH47" t="s">
        <v>57</v>
      </c>
      <c r="AI47">
        <v>1</v>
      </c>
    </row>
    <row r="48" spans="1:35">
      <c r="A48" t="s">
        <v>41</v>
      </c>
      <c r="B48" t="s">
        <v>186</v>
      </c>
      <c r="C48" t="s">
        <v>43</v>
      </c>
      <c r="D48" t="s">
        <v>149</v>
      </c>
      <c r="E48" t="s">
        <v>150</v>
      </c>
      <c r="F48" t="s">
        <v>164</v>
      </c>
      <c r="G48" t="s">
        <v>46</v>
      </c>
      <c r="H48" t="s">
        <v>188</v>
      </c>
      <c r="I48" t="s">
        <v>48</v>
      </c>
      <c r="J48" t="s">
        <v>152</v>
      </c>
      <c r="K48" t="s">
        <v>153</v>
      </c>
      <c r="L48" t="s">
        <v>165</v>
      </c>
      <c r="M48" t="s">
        <v>166</v>
      </c>
      <c r="N48">
        <v>5959</v>
      </c>
      <c r="O48">
        <v>43</v>
      </c>
      <c r="P48" t="s">
        <v>204</v>
      </c>
      <c r="Q48" s="9">
        <v>33449463</v>
      </c>
      <c r="R48" s="9">
        <v>33449463</v>
      </c>
      <c r="S48" s="9">
        <v>33449463</v>
      </c>
      <c r="T48" s="9">
        <v>33449463</v>
      </c>
      <c r="U48" s="9">
        <v>0</v>
      </c>
      <c r="V48" s="9">
        <v>33449463</v>
      </c>
      <c r="W48" s="9">
        <v>0</v>
      </c>
      <c r="X48" s="9">
        <v>0</v>
      </c>
      <c r="Y48" s="9">
        <v>0</v>
      </c>
      <c r="Z48" s="9">
        <v>33449463</v>
      </c>
      <c r="AA48" s="9">
        <v>0</v>
      </c>
      <c r="AB48" t="s">
        <v>54</v>
      </c>
      <c r="AC48" t="s">
        <v>55</v>
      </c>
      <c r="AD48" t="s">
        <v>56</v>
      </c>
      <c r="AE48" t="s">
        <v>56</v>
      </c>
      <c r="AF48" t="s">
        <v>56</v>
      </c>
      <c r="AG48" t="s">
        <v>56</v>
      </c>
      <c r="AH48" t="s">
        <v>57</v>
      </c>
      <c r="AI48">
        <v>1</v>
      </c>
    </row>
    <row r="49" spans="1:35">
      <c r="A49" t="s">
        <v>41</v>
      </c>
      <c r="B49" t="s">
        <v>186</v>
      </c>
      <c r="C49" t="s">
        <v>205</v>
      </c>
      <c r="D49" t="s">
        <v>149</v>
      </c>
      <c r="E49" t="s">
        <v>150</v>
      </c>
      <c r="F49" t="s">
        <v>164</v>
      </c>
      <c r="G49" t="s">
        <v>46</v>
      </c>
      <c r="H49" t="s">
        <v>188</v>
      </c>
      <c r="I49" t="s">
        <v>206</v>
      </c>
      <c r="J49" t="s">
        <v>152</v>
      </c>
      <c r="K49" t="s">
        <v>153</v>
      </c>
      <c r="L49" t="s">
        <v>165</v>
      </c>
      <c r="M49" t="s">
        <v>166</v>
      </c>
      <c r="N49">
        <v>5960</v>
      </c>
      <c r="O49">
        <v>44</v>
      </c>
      <c r="P49" t="s">
        <v>207</v>
      </c>
      <c r="Q49" s="9">
        <v>33993998</v>
      </c>
      <c r="R49" s="9">
        <v>33993998</v>
      </c>
      <c r="S49" s="9">
        <v>22105268</v>
      </c>
      <c r="T49" s="9">
        <v>22105268</v>
      </c>
      <c r="U49" s="9">
        <v>11888730</v>
      </c>
      <c r="V49" s="9">
        <v>22105268</v>
      </c>
      <c r="W49" s="9">
        <v>0</v>
      </c>
      <c r="X49" s="9">
        <v>11888730</v>
      </c>
      <c r="Y49" s="9">
        <v>0</v>
      </c>
      <c r="Z49" s="9">
        <v>14105268</v>
      </c>
      <c r="AA49" s="9">
        <v>8000000</v>
      </c>
      <c r="AB49" t="s">
        <v>54</v>
      </c>
      <c r="AC49" t="s">
        <v>55</v>
      </c>
      <c r="AD49" t="s">
        <v>56</v>
      </c>
      <c r="AE49" t="s">
        <v>56</v>
      </c>
      <c r="AF49" t="s">
        <v>56</v>
      </c>
      <c r="AG49" t="s">
        <v>56</v>
      </c>
      <c r="AH49" t="s">
        <v>57</v>
      </c>
      <c r="AI49">
        <v>1</v>
      </c>
    </row>
    <row r="50" spans="1:35">
      <c r="A50" t="s">
        <v>41</v>
      </c>
      <c r="B50" t="s">
        <v>186</v>
      </c>
      <c r="C50" t="s">
        <v>176</v>
      </c>
      <c r="D50" t="s">
        <v>149</v>
      </c>
      <c r="E50" t="s">
        <v>150</v>
      </c>
      <c r="F50" t="s">
        <v>160</v>
      </c>
      <c r="G50" t="s">
        <v>46</v>
      </c>
      <c r="H50" t="s">
        <v>188</v>
      </c>
      <c r="I50" t="s">
        <v>177</v>
      </c>
      <c r="J50" t="s">
        <v>152</v>
      </c>
      <c r="K50" t="s">
        <v>153</v>
      </c>
      <c r="L50" t="s">
        <v>161</v>
      </c>
      <c r="M50" t="s">
        <v>162</v>
      </c>
      <c r="N50">
        <v>5961</v>
      </c>
      <c r="O50">
        <v>45</v>
      </c>
      <c r="P50" t="s">
        <v>208</v>
      </c>
      <c r="Q50" s="9">
        <v>386787000</v>
      </c>
      <c r="R50" s="9">
        <v>386787000</v>
      </c>
      <c r="S50" s="9">
        <v>386787000</v>
      </c>
      <c r="T50" s="9">
        <v>386787000</v>
      </c>
      <c r="U50" s="9">
        <v>0</v>
      </c>
      <c r="V50" s="9">
        <v>386787000</v>
      </c>
      <c r="W50" s="9">
        <v>0</v>
      </c>
      <c r="X50" s="9">
        <v>0</v>
      </c>
      <c r="Y50" s="9">
        <v>0</v>
      </c>
      <c r="Z50" s="9">
        <v>371787000</v>
      </c>
      <c r="AA50" s="9">
        <v>15000000</v>
      </c>
      <c r="AB50" t="s">
        <v>54</v>
      </c>
      <c r="AC50" t="s">
        <v>55</v>
      </c>
      <c r="AD50" t="s">
        <v>56</v>
      </c>
      <c r="AE50" t="s">
        <v>56</v>
      </c>
      <c r="AF50" t="s">
        <v>56</v>
      </c>
      <c r="AG50" t="s">
        <v>56</v>
      </c>
      <c r="AH50" t="s">
        <v>57</v>
      </c>
      <c r="AI50">
        <v>1</v>
      </c>
    </row>
    <row r="51" spans="1:35">
      <c r="A51" t="s">
        <v>41</v>
      </c>
      <c r="B51" t="s">
        <v>186</v>
      </c>
      <c r="C51" t="s">
        <v>182</v>
      </c>
      <c r="D51" t="s">
        <v>149</v>
      </c>
      <c r="E51" t="s">
        <v>150</v>
      </c>
      <c r="F51" t="s">
        <v>172</v>
      </c>
      <c r="G51" t="s">
        <v>46</v>
      </c>
      <c r="H51" t="s">
        <v>188</v>
      </c>
      <c r="I51" t="s">
        <v>183</v>
      </c>
      <c r="J51" t="s">
        <v>152</v>
      </c>
      <c r="K51" t="s">
        <v>153</v>
      </c>
      <c r="L51" t="s">
        <v>173</v>
      </c>
      <c r="M51" t="s">
        <v>184</v>
      </c>
      <c r="N51">
        <v>5962</v>
      </c>
      <c r="O51">
        <v>46</v>
      </c>
      <c r="P51" t="s">
        <v>209</v>
      </c>
      <c r="Q51" s="9">
        <v>2132191095</v>
      </c>
      <c r="R51" s="9">
        <v>2132191095</v>
      </c>
      <c r="S51" s="9">
        <v>973947826</v>
      </c>
      <c r="T51" s="9">
        <v>973947826</v>
      </c>
      <c r="U51" s="9">
        <v>1158243269</v>
      </c>
      <c r="V51" s="9">
        <v>973947826</v>
      </c>
      <c r="W51" s="9">
        <v>0</v>
      </c>
      <c r="X51" s="9">
        <v>1158243269</v>
      </c>
      <c r="Y51" s="9">
        <v>0</v>
      </c>
      <c r="Z51" s="9">
        <v>973947826</v>
      </c>
      <c r="AA51" s="9">
        <v>0</v>
      </c>
      <c r="AB51" t="s">
        <v>54</v>
      </c>
      <c r="AC51" t="s">
        <v>55</v>
      </c>
      <c r="AD51" t="s">
        <v>56</v>
      </c>
      <c r="AE51" t="s">
        <v>56</v>
      </c>
      <c r="AF51" t="s">
        <v>56</v>
      </c>
      <c r="AG51" t="s">
        <v>56</v>
      </c>
      <c r="AH51" t="s">
        <v>57</v>
      </c>
      <c r="AI51">
        <v>1</v>
      </c>
    </row>
    <row r="52" spans="1:35">
      <c r="A52" t="s">
        <v>41</v>
      </c>
      <c r="B52" t="s">
        <v>150</v>
      </c>
      <c r="C52" t="s">
        <v>43</v>
      </c>
      <c r="D52" t="s">
        <v>149</v>
      </c>
      <c r="E52" t="s">
        <v>150</v>
      </c>
      <c r="F52" t="s">
        <v>164</v>
      </c>
      <c r="G52" t="s">
        <v>46</v>
      </c>
      <c r="H52" t="s">
        <v>210</v>
      </c>
      <c r="I52" t="s">
        <v>48</v>
      </c>
      <c r="J52" t="s">
        <v>152</v>
      </c>
      <c r="K52" t="s">
        <v>153</v>
      </c>
      <c r="L52" t="s">
        <v>165</v>
      </c>
      <c r="M52" t="s">
        <v>166</v>
      </c>
      <c r="N52">
        <v>5963</v>
      </c>
      <c r="O52">
        <v>47</v>
      </c>
      <c r="P52" t="s">
        <v>211</v>
      </c>
      <c r="Q52" s="9">
        <v>5843596</v>
      </c>
      <c r="R52" s="9">
        <v>12843039</v>
      </c>
      <c r="S52" s="9">
        <v>12843039</v>
      </c>
      <c r="T52" s="9">
        <v>12843039</v>
      </c>
      <c r="U52" s="9">
        <v>0</v>
      </c>
      <c r="V52" s="9">
        <v>12843039</v>
      </c>
      <c r="W52" s="9">
        <v>0</v>
      </c>
      <c r="X52" s="9">
        <v>0</v>
      </c>
      <c r="Y52" s="9">
        <v>0</v>
      </c>
      <c r="Z52" s="9">
        <v>12843039</v>
      </c>
      <c r="AA52" s="9">
        <v>0</v>
      </c>
      <c r="AB52" t="s">
        <v>54</v>
      </c>
      <c r="AC52" t="s">
        <v>55</v>
      </c>
      <c r="AD52" t="s">
        <v>56</v>
      </c>
      <c r="AE52" t="s">
        <v>56</v>
      </c>
      <c r="AF52" t="s">
        <v>56</v>
      </c>
      <c r="AG52" t="s">
        <v>56</v>
      </c>
      <c r="AH52" t="s">
        <v>57</v>
      </c>
      <c r="AI52">
        <v>1</v>
      </c>
    </row>
    <row r="53" spans="1:35">
      <c r="A53" t="s">
        <v>41</v>
      </c>
      <c r="B53" t="s">
        <v>150</v>
      </c>
      <c r="C53" t="s">
        <v>205</v>
      </c>
      <c r="D53" t="s">
        <v>149</v>
      </c>
      <c r="E53" t="s">
        <v>150</v>
      </c>
      <c r="F53" t="s">
        <v>164</v>
      </c>
      <c r="G53" t="s">
        <v>46</v>
      </c>
      <c r="H53" t="s">
        <v>210</v>
      </c>
      <c r="I53" t="s">
        <v>206</v>
      </c>
      <c r="J53" t="s">
        <v>152</v>
      </c>
      <c r="K53" t="s">
        <v>153</v>
      </c>
      <c r="L53" t="s">
        <v>165</v>
      </c>
      <c r="M53" t="s">
        <v>180</v>
      </c>
      <c r="N53">
        <v>6055</v>
      </c>
      <c r="O53">
        <v>55</v>
      </c>
      <c r="P53" t="s">
        <v>212</v>
      </c>
      <c r="Q53" s="9">
        <v>0</v>
      </c>
      <c r="R53" s="9">
        <v>566771</v>
      </c>
      <c r="S53" s="9">
        <v>394732</v>
      </c>
      <c r="T53" s="9">
        <v>394732</v>
      </c>
      <c r="U53" s="9">
        <v>172039</v>
      </c>
      <c r="V53" s="9">
        <v>394732</v>
      </c>
      <c r="W53" s="9">
        <v>0</v>
      </c>
      <c r="X53" s="9">
        <v>172039</v>
      </c>
      <c r="Y53" s="9">
        <v>0</v>
      </c>
      <c r="Z53" s="9">
        <v>394732</v>
      </c>
      <c r="AA53" s="9">
        <v>0</v>
      </c>
      <c r="AB53" t="s">
        <v>54</v>
      </c>
      <c r="AC53" t="s">
        <v>55</v>
      </c>
      <c r="AD53" t="s">
        <v>56</v>
      </c>
      <c r="AE53" t="s">
        <v>56</v>
      </c>
      <c r="AF53" t="s">
        <v>56</v>
      </c>
      <c r="AG53" t="s">
        <v>56</v>
      </c>
      <c r="AH53" t="s">
        <v>57</v>
      </c>
      <c r="AI53">
        <v>1</v>
      </c>
    </row>
    <row r="54" spans="1:35">
      <c r="A54" t="s">
        <v>41</v>
      </c>
      <c r="B54" t="s">
        <v>150</v>
      </c>
      <c r="C54" t="s">
        <v>176</v>
      </c>
      <c r="D54" t="s">
        <v>149</v>
      </c>
      <c r="E54" t="s">
        <v>150</v>
      </c>
      <c r="F54" t="s">
        <v>160</v>
      </c>
      <c r="G54" t="s">
        <v>46</v>
      </c>
      <c r="H54" t="s">
        <v>210</v>
      </c>
      <c r="I54" t="s">
        <v>177</v>
      </c>
      <c r="J54" t="s">
        <v>152</v>
      </c>
      <c r="K54" t="s">
        <v>153</v>
      </c>
      <c r="L54" t="s">
        <v>161</v>
      </c>
      <c r="M54" t="s">
        <v>162</v>
      </c>
      <c r="N54">
        <v>5964</v>
      </c>
      <c r="O54">
        <v>48</v>
      </c>
      <c r="P54" t="s">
        <v>213</v>
      </c>
      <c r="Q54" s="9">
        <v>1404137</v>
      </c>
      <c r="R54" s="9">
        <v>2834686</v>
      </c>
      <c r="S54" s="9">
        <v>2834686</v>
      </c>
      <c r="T54" s="9">
        <v>2834686</v>
      </c>
      <c r="U54" s="9">
        <v>0</v>
      </c>
      <c r="V54" s="9">
        <v>2834686</v>
      </c>
      <c r="W54" s="9">
        <v>0</v>
      </c>
      <c r="X54" s="9">
        <v>0</v>
      </c>
      <c r="Y54" s="9">
        <v>0</v>
      </c>
      <c r="Z54" s="9">
        <v>2834686</v>
      </c>
      <c r="AA54" s="9">
        <v>0</v>
      </c>
      <c r="AB54" t="s">
        <v>54</v>
      </c>
      <c r="AC54" t="s">
        <v>55</v>
      </c>
      <c r="AD54" t="s">
        <v>56</v>
      </c>
      <c r="AE54" t="s">
        <v>56</v>
      </c>
      <c r="AF54" t="s">
        <v>56</v>
      </c>
      <c r="AG54" t="s">
        <v>56</v>
      </c>
      <c r="AH54" t="s">
        <v>57</v>
      </c>
      <c r="AI54">
        <v>1</v>
      </c>
    </row>
    <row r="55" spans="1:35">
      <c r="A55" t="s">
        <v>41</v>
      </c>
      <c r="B55" t="s">
        <v>150</v>
      </c>
      <c r="C55" t="s">
        <v>176</v>
      </c>
      <c r="D55" t="s">
        <v>149</v>
      </c>
      <c r="E55" t="s">
        <v>150</v>
      </c>
      <c r="F55" t="s">
        <v>164</v>
      </c>
      <c r="G55" t="s">
        <v>46</v>
      </c>
      <c r="H55" t="s">
        <v>210</v>
      </c>
      <c r="I55" t="s">
        <v>177</v>
      </c>
      <c r="J55" t="s">
        <v>152</v>
      </c>
      <c r="K55" t="s">
        <v>153</v>
      </c>
      <c r="L55" t="s">
        <v>165</v>
      </c>
      <c r="M55" t="s">
        <v>180</v>
      </c>
      <c r="N55">
        <v>6056</v>
      </c>
      <c r="O55">
        <v>56</v>
      </c>
      <c r="P55" t="s">
        <v>214</v>
      </c>
      <c r="Q55" s="9">
        <v>0</v>
      </c>
      <c r="R55" s="9">
        <v>1709136</v>
      </c>
      <c r="S55" s="9">
        <v>683396</v>
      </c>
      <c r="T55" s="9">
        <v>1709136</v>
      </c>
      <c r="U55" s="9">
        <v>0</v>
      </c>
      <c r="V55" s="9">
        <v>1709136</v>
      </c>
      <c r="W55" s="9">
        <v>1025740</v>
      </c>
      <c r="X55" s="9">
        <v>1025740</v>
      </c>
      <c r="Y55" s="9">
        <v>0</v>
      </c>
      <c r="Z55" s="9">
        <v>683396</v>
      </c>
      <c r="AA55" s="9">
        <v>0</v>
      </c>
      <c r="AB55" t="s">
        <v>54</v>
      </c>
      <c r="AC55" t="s">
        <v>55</v>
      </c>
      <c r="AD55" t="s">
        <v>56</v>
      </c>
      <c r="AE55" t="s">
        <v>56</v>
      </c>
      <c r="AF55" t="s">
        <v>56</v>
      </c>
      <c r="AG55" t="s">
        <v>56</v>
      </c>
      <c r="AH55" t="s">
        <v>57</v>
      </c>
      <c r="AI55">
        <v>1</v>
      </c>
    </row>
    <row r="56" spans="1:35">
      <c r="A56" t="s">
        <v>41</v>
      </c>
      <c r="B56" t="s">
        <v>150</v>
      </c>
      <c r="C56" t="s">
        <v>182</v>
      </c>
      <c r="D56" t="s">
        <v>149</v>
      </c>
      <c r="E56" t="s">
        <v>150</v>
      </c>
      <c r="F56" t="s">
        <v>172</v>
      </c>
      <c r="G56" t="s">
        <v>46</v>
      </c>
      <c r="H56" t="s">
        <v>210</v>
      </c>
      <c r="I56" t="s">
        <v>183</v>
      </c>
      <c r="J56" t="s">
        <v>152</v>
      </c>
      <c r="K56" t="s">
        <v>153</v>
      </c>
      <c r="L56" t="s">
        <v>173</v>
      </c>
      <c r="M56" t="s">
        <v>184</v>
      </c>
      <c r="N56">
        <v>5965</v>
      </c>
      <c r="O56">
        <v>49</v>
      </c>
      <c r="P56" t="s">
        <v>215</v>
      </c>
      <c r="Q56" s="9">
        <v>1404528</v>
      </c>
      <c r="R56" s="9">
        <v>59899443</v>
      </c>
      <c r="S56" s="9">
        <v>0</v>
      </c>
      <c r="T56" s="9">
        <v>0</v>
      </c>
      <c r="U56" s="9">
        <v>59899443</v>
      </c>
      <c r="V56" s="9">
        <v>0</v>
      </c>
      <c r="W56" s="9">
        <v>0</v>
      </c>
      <c r="X56" s="9">
        <v>59899443</v>
      </c>
      <c r="Y56" s="9">
        <v>0</v>
      </c>
      <c r="Z56" s="9">
        <v>0</v>
      </c>
      <c r="AA56" s="9">
        <v>0</v>
      </c>
      <c r="AB56" t="s">
        <v>54</v>
      </c>
      <c r="AC56" t="s">
        <v>55</v>
      </c>
      <c r="AD56" t="s">
        <v>56</v>
      </c>
      <c r="AE56" t="s">
        <v>56</v>
      </c>
      <c r="AF56" t="s">
        <v>56</v>
      </c>
      <c r="AG56" t="s">
        <v>56</v>
      </c>
      <c r="AH56" t="s">
        <v>57</v>
      </c>
      <c r="AI56">
        <v>1</v>
      </c>
    </row>
    <row r="57" spans="1:35">
      <c r="A57" t="s">
        <v>41</v>
      </c>
      <c r="B57" t="s">
        <v>216</v>
      </c>
      <c r="C57" t="s">
        <v>43</v>
      </c>
      <c r="D57" t="s">
        <v>44</v>
      </c>
      <c r="E57" t="s">
        <v>41</v>
      </c>
      <c r="F57" t="s">
        <v>101</v>
      </c>
      <c r="G57" t="s">
        <v>46</v>
      </c>
      <c r="H57" t="s">
        <v>217</v>
      </c>
      <c r="I57" t="s">
        <v>48</v>
      </c>
      <c r="J57" t="s">
        <v>49</v>
      </c>
      <c r="K57" t="s">
        <v>98</v>
      </c>
      <c r="L57" t="s">
        <v>102</v>
      </c>
      <c r="M57" t="s">
        <v>195</v>
      </c>
      <c r="N57">
        <v>5966</v>
      </c>
      <c r="O57">
        <v>50</v>
      </c>
      <c r="P57" t="s">
        <v>218</v>
      </c>
      <c r="Q57" s="9">
        <v>98315400</v>
      </c>
      <c r="R57" s="9">
        <v>98315400</v>
      </c>
      <c r="S57" s="9">
        <v>98315400</v>
      </c>
      <c r="T57" s="9">
        <v>98315400</v>
      </c>
      <c r="U57" s="9">
        <v>0</v>
      </c>
      <c r="V57" s="9">
        <v>98315400</v>
      </c>
      <c r="W57" s="9">
        <v>0</v>
      </c>
      <c r="X57" s="9">
        <v>0</v>
      </c>
      <c r="Y57" s="9">
        <v>0</v>
      </c>
      <c r="Z57" s="9">
        <v>98315400</v>
      </c>
      <c r="AA57" s="9">
        <v>0</v>
      </c>
      <c r="AB57" t="s">
        <v>54</v>
      </c>
      <c r="AC57" t="s">
        <v>55</v>
      </c>
      <c r="AD57" t="s">
        <v>56</v>
      </c>
      <c r="AE57" t="s">
        <v>56</v>
      </c>
      <c r="AF57" t="s">
        <v>56</v>
      </c>
      <c r="AG57" t="s">
        <v>56</v>
      </c>
      <c r="AH57" t="s">
        <v>57</v>
      </c>
      <c r="AI57">
        <v>1</v>
      </c>
    </row>
    <row r="58" spans="1:35">
      <c r="A58" t="s">
        <v>41</v>
      </c>
      <c r="B58" t="s">
        <v>216</v>
      </c>
      <c r="C58" t="s">
        <v>43</v>
      </c>
      <c r="D58" t="s">
        <v>149</v>
      </c>
      <c r="E58" t="s">
        <v>150</v>
      </c>
      <c r="F58" t="s">
        <v>164</v>
      </c>
      <c r="G58" t="s">
        <v>46</v>
      </c>
      <c r="H58" t="s">
        <v>217</v>
      </c>
      <c r="I58" t="s">
        <v>48</v>
      </c>
      <c r="J58" t="s">
        <v>152</v>
      </c>
      <c r="K58" t="s">
        <v>153</v>
      </c>
      <c r="L58" t="s">
        <v>165</v>
      </c>
      <c r="M58" t="s">
        <v>166</v>
      </c>
      <c r="N58">
        <v>5967</v>
      </c>
      <c r="O58">
        <v>51</v>
      </c>
      <c r="P58" t="s">
        <v>219</v>
      </c>
      <c r="Q58" s="9">
        <v>58750000</v>
      </c>
      <c r="R58" s="9">
        <v>58750000</v>
      </c>
      <c r="S58" s="9">
        <v>58750000</v>
      </c>
      <c r="T58" s="9">
        <v>58750000</v>
      </c>
      <c r="U58" s="9">
        <v>0</v>
      </c>
      <c r="V58" s="9">
        <v>58750000</v>
      </c>
      <c r="W58" s="9">
        <v>0</v>
      </c>
      <c r="X58" s="9">
        <v>0</v>
      </c>
      <c r="Y58" s="9">
        <v>0</v>
      </c>
      <c r="Z58" s="9">
        <v>58750000</v>
      </c>
      <c r="AA58" s="9">
        <v>0</v>
      </c>
      <c r="AB58" t="s">
        <v>54</v>
      </c>
      <c r="AC58" t="s">
        <v>55</v>
      </c>
      <c r="AD58" t="s">
        <v>56</v>
      </c>
      <c r="AE58" t="s">
        <v>56</v>
      </c>
      <c r="AF58" t="s">
        <v>56</v>
      </c>
      <c r="AG58" t="s">
        <v>56</v>
      </c>
      <c r="AH58" t="s">
        <v>57</v>
      </c>
      <c r="AI58">
        <v>1</v>
      </c>
    </row>
    <row r="59" spans="1:35">
      <c r="A59" t="s">
        <v>41</v>
      </c>
      <c r="B59" t="s">
        <v>216</v>
      </c>
      <c r="C59" t="s">
        <v>43</v>
      </c>
      <c r="D59" t="s">
        <v>149</v>
      </c>
      <c r="E59" t="s">
        <v>150</v>
      </c>
      <c r="F59" t="s">
        <v>172</v>
      </c>
      <c r="G59" t="s">
        <v>46</v>
      </c>
      <c r="H59" t="s">
        <v>217</v>
      </c>
      <c r="I59" t="s">
        <v>48</v>
      </c>
      <c r="J59" t="s">
        <v>152</v>
      </c>
      <c r="K59" t="s">
        <v>153</v>
      </c>
      <c r="L59" t="s">
        <v>173</v>
      </c>
      <c r="M59" t="s">
        <v>184</v>
      </c>
      <c r="N59">
        <v>5969</v>
      </c>
      <c r="O59">
        <v>53</v>
      </c>
      <c r="P59" t="s">
        <v>220</v>
      </c>
      <c r="Q59" s="9">
        <v>50000000</v>
      </c>
      <c r="R59" s="9">
        <v>50000000</v>
      </c>
      <c r="S59" s="9">
        <v>48000000</v>
      </c>
      <c r="T59" s="9">
        <v>48000000</v>
      </c>
      <c r="U59" s="9">
        <v>2000000</v>
      </c>
      <c r="V59" s="9">
        <v>48000000</v>
      </c>
      <c r="W59" s="9">
        <v>0</v>
      </c>
      <c r="X59" s="9">
        <v>2000000</v>
      </c>
      <c r="Y59" s="9">
        <v>0</v>
      </c>
      <c r="Z59" s="9">
        <v>48000000</v>
      </c>
      <c r="AA59" s="9">
        <v>0</v>
      </c>
      <c r="AB59" t="s">
        <v>54</v>
      </c>
      <c r="AC59" t="s">
        <v>55</v>
      </c>
      <c r="AD59" t="s">
        <v>56</v>
      </c>
      <c r="AE59" t="s">
        <v>56</v>
      </c>
      <c r="AF59" t="s">
        <v>56</v>
      </c>
      <c r="AG59" t="s">
        <v>56</v>
      </c>
      <c r="AH59" t="s">
        <v>57</v>
      </c>
      <c r="AI59">
        <v>1</v>
      </c>
    </row>
    <row r="60" spans="1:35">
      <c r="A60" t="s">
        <v>41</v>
      </c>
      <c r="B60" t="s">
        <v>216</v>
      </c>
      <c r="C60" t="s">
        <v>176</v>
      </c>
      <c r="D60" t="s">
        <v>149</v>
      </c>
      <c r="E60" t="s">
        <v>150</v>
      </c>
      <c r="F60" t="s">
        <v>160</v>
      </c>
      <c r="G60" t="s">
        <v>46</v>
      </c>
      <c r="H60" t="s">
        <v>217</v>
      </c>
      <c r="I60" t="s">
        <v>177</v>
      </c>
      <c r="J60" t="s">
        <v>152</v>
      </c>
      <c r="K60" t="s">
        <v>153</v>
      </c>
      <c r="L60" t="s">
        <v>161</v>
      </c>
      <c r="M60" t="s">
        <v>162</v>
      </c>
      <c r="N60">
        <v>5968</v>
      </c>
      <c r="O60">
        <v>52</v>
      </c>
      <c r="P60" t="s">
        <v>221</v>
      </c>
      <c r="Q60" s="9">
        <v>24000000</v>
      </c>
      <c r="R60" s="9">
        <v>24000000</v>
      </c>
      <c r="S60" s="9">
        <v>24000000</v>
      </c>
      <c r="T60" s="9">
        <v>24000000</v>
      </c>
      <c r="U60" s="9">
        <v>0</v>
      </c>
      <c r="V60" s="9">
        <v>24000000</v>
      </c>
      <c r="W60" s="9">
        <v>0</v>
      </c>
      <c r="X60" s="9">
        <v>0</v>
      </c>
      <c r="Y60" s="9">
        <v>0</v>
      </c>
      <c r="Z60" s="9">
        <v>24000000</v>
      </c>
      <c r="AA60" s="9">
        <v>0</v>
      </c>
      <c r="AB60" t="s">
        <v>54</v>
      </c>
      <c r="AC60" t="s">
        <v>55</v>
      </c>
      <c r="AD60" t="s">
        <v>56</v>
      </c>
      <c r="AE60" t="s">
        <v>56</v>
      </c>
      <c r="AF60" t="s">
        <v>56</v>
      </c>
      <c r="AG60" t="s">
        <v>56</v>
      </c>
      <c r="AH60" t="s">
        <v>57</v>
      </c>
      <c r="AI60">
        <v>1</v>
      </c>
    </row>
    <row r="62" spans="1:35">
      <c r="Q62" s="45">
        <f>SUM(Q2:Q61)</f>
        <v>10976444356</v>
      </c>
      <c r="R62" s="45">
        <f t="shared" ref="R62:AA62" si="0">SUM(R2:R61)</f>
        <v>14503248572</v>
      </c>
      <c r="S62" s="45">
        <f t="shared" si="0"/>
        <v>9326992520</v>
      </c>
      <c r="T62" s="45">
        <f t="shared" si="0"/>
        <v>10143331584</v>
      </c>
      <c r="U62" s="45">
        <f t="shared" si="0"/>
        <v>4359916988</v>
      </c>
      <c r="V62" s="45">
        <f t="shared" si="0"/>
        <v>10143331584</v>
      </c>
      <c r="W62" s="45">
        <f t="shared" si="0"/>
        <v>816339064</v>
      </c>
      <c r="X62" s="45">
        <f t="shared" si="0"/>
        <v>5176256052</v>
      </c>
      <c r="Y62" s="45">
        <f t="shared" si="0"/>
        <v>0</v>
      </c>
      <c r="Z62" s="45">
        <f t="shared" si="0"/>
        <v>8151978501</v>
      </c>
      <c r="AA62" s="45">
        <f t="shared" si="0"/>
        <v>1175014019</v>
      </c>
    </row>
    <row r="64" spans="1:35">
      <c r="P64" s="35" t="s">
        <v>1539</v>
      </c>
      <c r="Q64" s="45">
        <f>SUBTOTAL(9,Q37:Q60)</f>
        <v>5501491356</v>
      </c>
      <c r="R64" s="45">
        <f t="shared" ref="R64:AA64" si="1">SUBTOTAL(9,R37:R60)</f>
        <v>6058070761</v>
      </c>
      <c r="S64" s="45">
        <f t="shared" si="1"/>
        <v>2039330552</v>
      </c>
      <c r="T64" s="45">
        <f t="shared" si="1"/>
        <v>2159410649</v>
      </c>
      <c r="U64" s="45">
        <f t="shared" si="1"/>
        <v>3898660112</v>
      </c>
      <c r="V64" s="45">
        <f t="shared" si="1"/>
        <v>2159410649</v>
      </c>
      <c r="W64" s="45">
        <f t="shared" si="1"/>
        <v>120080097</v>
      </c>
      <c r="X64" s="45">
        <f t="shared" si="1"/>
        <v>4018740209</v>
      </c>
      <c r="Y64" s="45">
        <f t="shared" si="1"/>
        <v>0</v>
      </c>
      <c r="Z64" s="45">
        <f t="shared" si="1"/>
        <v>1954144247</v>
      </c>
      <c r="AA64" s="45">
        <f t="shared" si="1"/>
        <v>85186305</v>
      </c>
    </row>
    <row r="66" spans="16:22">
      <c r="P66" s="35" t="s">
        <v>1552</v>
      </c>
      <c r="R66" s="9">
        <f>R2+R3+R4+R5+R6+R8+R9+R10+R11+R12+R13+R14</f>
        <v>1562501000</v>
      </c>
      <c r="V66" s="9">
        <f>V2+V3+V4+V5+V6+V8+V9+V10+V11+V12+V13+V14</f>
        <v>1306385542</v>
      </c>
    </row>
  </sheetData>
  <autoFilter ref="A1:AI60" xr:uid="{EDA5F134-187E-4F25-B448-9E245742EEC0}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9A552-70EE-4008-B044-8C5E4A6228D7}">
  <sheetPr filterMode="1"/>
  <dimension ref="A1:V34"/>
  <sheetViews>
    <sheetView workbookViewId="0">
      <pane xSplit="4" ySplit="1" topLeftCell="E2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baseColWidth="10" defaultRowHeight="15"/>
  <cols>
    <col min="5" max="5" width="14.28515625" style="9" customWidth="1"/>
    <col min="6" max="6" width="15.7109375" style="9" customWidth="1"/>
    <col min="7" max="13" width="15" style="9" customWidth="1"/>
    <col min="14" max="14" width="14" customWidth="1"/>
  </cols>
  <sheetData>
    <row r="1" spans="1:22">
      <c r="A1" t="s">
        <v>20</v>
      </c>
      <c r="B1" t="s">
        <v>21</v>
      </c>
      <c r="C1" t="s">
        <v>688</v>
      </c>
      <c r="D1" t="s">
        <v>750</v>
      </c>
      <c r="E1" s="9" t="s">
        <v>751</v>
      </c>
      <c r="F1" s="9" t="s">
        <v>752</v>
      </c>
      <c r="G1" s="9" t="s">
        <v>753</v>
      </c>
      <c r="H1" s="9" t="s">
        <v>712</v>
      </c>
      <c r="I1" s="9" t="s">
        <v>711</v>
      </c>
      <c r="J1" s="9" t="s">
        <v>29</v>
      </c>
      <c r="K1" s="9" t="s">
        <v>757</v>
      </c>
      <c r="L1" s="9" t="s">
        <v>1327</v>
      </c>
      <c r="M1" s="9" t="s">
        <v>759</v>
      </c>
      <c r="N1">
        <v>5</v>
      </c>
      <c r="O1" t="s">
        <v>1329</v>
      </c>
      <c r="P1" t="s">
        <v>1330</v>
      </c>
      <c r="Q1" t="s">
        <v>37</v>
      </c>
      <c r="R1" t="s">
        <v>38</v>
      </c>
      <c r="S1" t="s">
        <v>1331</v>
      </c>
      <c r="T1" t="s">
        <v>1332</v>
      </c>
      <c r="U1" t="s">
        <v>1333</v>
      </c>
      <c r="V1" t="s">
        <v>1334</v>
      </c>
    </row>
    <row r="2" spans="1:22" hidden="1">
      <c r="A2">
        <v>1</v>
      </c>
      <c r="B2" t="s">
        <v>1374</v>
      </c>
      <c r="C2" t="s">
        <v>761</v>
      </c>
      <c r="D2">
        <v>2013</v>
      </c>
      <c r="E2" s="9">
        <v>2650000</v>
      </c>
      <c r="F2" s="9">
        <v>25188121</v>
      </c>
      <c r="G2" s="9">
        <v>15975128</v>
      </c>
      <c r="I2" s="9">
        <f>G2-H2</f>
        <v>15975128</v>
      </c>
      <c r="J2" s="9">
        <v>9212993</v>
      </c>
      <c r="K2" s="9">
        <v>22538121</v>
      </c>
      <c r="L2" s="9">
        <v>0</v>
      </c>
      <c r="M2" s="9">
        <v>4928355</v>
      </c>
      <c r="O2" t="s">
        <v>56</v>
      </c>
      <c r="P2" t="s">
        <v>56</v>
      </c>
      <c r="Q2" t="s">
        <v>56</v>
      </c>
      <c r="R2" t="s">
        <v>56</v>
      </c>
      <c r="S2" t="s">
        <v>56</v>
      </c>
      <c r="T2">
        <v>0</v>
      </c>
      <c r="U2" t="s">
        <v>56</v>
      </c>
      <c r="V2" t="s">
        <v>1374</v>
      </c>
    </row>
    <row r="3" spans="1:22" hidden="1">
      <c r="A3">
        <v>23</v>
      </c>
      <c r="B3" t="s">
        <v>1375</v>
      </c>
      <c r="C3" t="s">
        <v>1376</v>
      </c>
      <c r="D3">
        <v>2013</v>
      </c>
      <c r="E3" s="9">
        <v>0</v>
      </c>
      <c r="F3" s="9">
        <v>202792806</v>
      </c>
      <c r="G3" s="9">
        <v>200792806</v>
      </c>
      <c r="I3" s="9">
        <f t="shared" ref="I3:I28" si="0">G3-H3</f>
        <v>200792806</v>
      </c>
      <c r="J3" s="9">
        <v>2000000</v>
      </c>
      <c r="K3" s="9">
        <v>305149949</v>
      </c>
      <c r="L3" s="9">
        <v>102357143</v>
      </c>
      <c r="M3" s="9">
        <v>197642857</v>
      </c>
      <c r="O3" t="s">
        <v>56</v>
      </c>
      <c r="P3" t="s">
        <v>56</v>
      </c>
      <c r="Q3" t="s">
        <v>56</v>
      </c>
      <c r="R3" t="s">
        <v>56</v>
      </c>
      <c r="S3" t="s">
        <v>56</v>
      </c>
      <c r="T3">
        <v>0</v>
      </c>
      <c r="U3" t="s">
        <v>56</v>
      </c>
      <c r="V3" t="s">
        <v>1375</v>
      </c>
    </row>
    <row r="4" spans="1:22" hidden="1">
      <c r="A4">
        <v>2</v>
      </c>
      <c r="B4" t="s">
        <v>1377</v>
      </c>
      <c r="C4" t="s">
        <v>1376</v>
      </c>
      <c r="D4">
        <v>2013</v>
      </c>
      <c r="E4" s="9">
        <v>0</v>
      </c>
      <c r="F4" s="9">
        <v>3742523100</v>
      </c>
      <c r="G4" s="9">
        <v>3742523100</v>
      </c>
      <c r="H4" s="9">
        <f t="shared" ref="H4:H22" si="1">G4-F4</f>
        <v>0</v>
      </c>
      <c r="I4" s="9">
        <f t="shared" si="0"/>
        <v>3742523100</v>
      </c>
      <c r="J4" s="9">
        <v>0</v>
      </c>
      <c r="K4" s="9">
        <v>4103149949</v>
      </c>
      <c r="L4" s="9">
        <v>360626849</v>
      </c>
      <c r="M4" s="9">
        <v>1626060980</v>
      </c>
      <c r="O4" t="s">
        <v>56</v>
      </c>
      <c r="P4" t="s">
        <v>56</v>
      </c>
      <c r="Q4" t="s">
        <v>56</v>
      </c>
      <c r="R4" t="s">
        <v>56</v>
      </c>
      <c r="S4" t="s">
        <v>56</v>
      </c>
      <c r="T4">
        <v>0</v>
      </c>
      <c r="U4" t="s">
        <v>56</v>
      </c>
      <c r="V4" t="s">
        <v>1377</v>
      </c>
    </row>
    <row r="5" spans="1:22" hidden="1">
      <c r="A5">
        <v>3</v>
      </c>
      <c r="B5" t="s">
        <v>1378</v>
      </c>
      <c r="C5" t="s">
        <v>1379</v>
      </c>
      <c r="D5">
        <v>2013</v>
      </c>
      <c r="E5" s="9">
        <v>3722874000</v>
      </c>
      <c r="F5" s="9">
        <v>4759182147</v>
      </c>
      <c r="G5" s="9">
        <v>4761567147</v>
      </c>
      <c r="H5" s="9">
        <f t="shared" si="1"/>
        <v>2385000</v>
      </c>
      <c r="I5" s="9">
        <f t="shared" si="0"/>
        <v>4759182147</v>
      </c>
      <c r="J5" s="9">
        <v>-2385000</v>
      </c>
      <c r="K5" s="9">
        <v>1036308147</v>
      </c>
      <c r="L5" s="9">
        <v>0</v>
      </c>
      <c r="M5" s="9">
        <v>882238844</v>
      </c>
      <c r="O5" t="s">
        <v>56</v>
      </c>
      <c r="P5" t="s">
        <v>56</v>
      </c>
      <c r="Q5" t="s">
        <v>56</v>
      </c>
      <c r="R5" t="s">
        <v>56</v>
      </c>
      <c r="S5" t="s">
        <v>56</v>
      </c>
      <c r="T5">
        <v>0</v>
      </c>
      <c r="U5" t="s">
        <v>56</v>
      </c>
      <c r="V5" t="s">
        <v>1378</v>
      </c>
    </row>
    <row r="6" spans="1:22" hidden="1">
      <c r="A6">
        <v>4</v>
      </c>
      <c r="B6" t="s">
        <v>1380</v>
      </c>
      <c r="C6" t="s">
        <v>1381</v>
      </c>
      <c r="D6">
        <v>2013</v>
      </c>
      <c r="E6" s="9">
        <v>6999998000</v>
      </c>
      <c r="F6" s="9">
        <v>9849998000</v>
      </c>
      <c r="G6" s="9">
        <v>9849998000</v>
      </c>
      <c r="H6" s="9">
        <f t="shared" si="1"/>
        <v>0</v>
      </c>
      <c r="I6" s="9">
        <f t="shared" si="0"/>
        <v>9849998000</v>
      </c>
      <c r="J6" s="9">
        <v>0</v>
      </c>
      <c r="K6" s="9">
        <v>2850000000</v>
      </c>
      <c r="L6" s="9">
        <v>0</v>
      </c>
      <c r="M6" s="9">
        <v>2046641037</v>
      </c>
      <c r="O6" t="s">
        <v>56</v>
      </c>
      <c r="P6" t="s">
        <v>56</v>
      </c>
      <c r="Q6" t="s">
        <v>56</v>
      </c>
      <c r="R6" t="s">
        <v>56</v>
      </c>
      <c r="S6" t="s">
        <v>56</v>
      </c>
      <c r="T6">
        <v>0</v>
      </c>
      <c r="U6" t="s">
        <v>56</v>
      </c>
      <c r="V6" t="s">
        <v>1380</v>
      </c>
    </row>
    <row r="7" spans="1:22">
      <c r="A7">
        <v>5</v>
      </c>
      <c r="B7" t="s">
        <v>1382</v>
      </c>
      <c r="C7" t="s">
        <v>1383</v>
      </c>
      <c r="D7">
        <v>2013</v>
      </c>
      <c r="E7" s="9">
        <v>0</v>
      </c>
      <c r="F7" s="9">
        <v>670917547</v>
      </c>
      <c r="G7" s="9">
        <v>670917547</v>
      </c>
      <c r="H7" s="9">
        <f t="shared" si="1"/>
        <v>0</v>
      </c>
      <c r="I7" s="9">
        <f t="shared" si="0"/>
        <v>670917547</v>
      </c>
      <c r="J7" s="9">
        <v>0</v>
      </c>
      <c r="K7" s="9">
        <v>670917547</v>
      </c>
      <c r="L7" s="9">
        <v>0</v>
      </c>
      <c r="M7" s="9">
        <v>0</v>
      </c>
      <c r="O7" t="s">
        <v>56</v>
      </c>
      <c r="P7" t="s">
        <v>56</v>
      </c>
      <c r="Q7" t="s">
        <v>56</v>
      </c>
      <c r="R7" t="s">
        <v>56</v>
      </c>
      <c r="S7" t="s">
        <v>56</v>
      </c>
      <c r="T7">
        <v>0</v>
      </c>
      <c r="U7" t="s">
        <v>56</v>
      </c>
      <c r="V7" t="s">
        <v>1382</v>
      </c>
    </row>
    <row r="8" spans="1:22" hidden="1">
      <c r="A8">
        <v>6</v>
      </c>
      <c r="B8" t="s">
        <v>1384</v>
      </c>
      <c r="C8" t="s">
        <v>1385</v>
      </c>
      <c r="D8">
        <v>2013</v>
      </c>
      <c r="E8" s="9">
        <v>2583767000</v>
      </c>
      <c r="F8" s="9">
        <v>2757584347</v>
      </c>
      <c r="G8" s="9">
        <v>2732053728</v>
      </c>
      <c r="I8" s="9">
        <f t="shared" si="0"/>
        <v>2732053728</v>
      </c>
      <c r="J8" s="9">
        <v>25530619</v>
      </c>
      <c r="K8" s="9">
        <v>197898588</v>
      </c>
      <c r="L8" s="9">
        <v>24081241</v>
      </c>
      <c r="M8" s="9">
        <v>1366026864</v>
      </c>
      <c r="O8" t="s">
        <v>56</v>
      </c>
      <c r="P8" t="s">
        <v>56</v>
      </c>
      <c r="Q8" t="s">
        <v>56</v>
      </c>
      <c r="R8" t="s">
        <v>56</v>
      </c>
      <c r="S8" t="s">
        <v>56</v>
      </c>
      <c r="T8">
        <v>0</v>
      </c>
      <c r="U8" t="s">
        <v>56</v>
      </c>
      <c r="V8" t="s">
        <v>1384</v>
      </c>
    </row>
    <row r="9" spans="1:22" hidden="1">
      <c r="A9">
        <v>7</v>
      </c>
      <c r="B9" t="s">
        <v>1386</v>
      </c>
      <c r="C9" t="s">
        <v>1387</v>
      </c>
      <c r="D9">
        <v>2013</v>
      </c>
      <c r="E9" s="9">
        <v>0</v>
      </c>
      <c r="F9" s="9">
        <v>404414480</v>
      </c>
      <c r="G9" s="9">
        <v>368287404</v>
      </c>
      <c r="I9" s="9">
        <f t="shared" si="0"/>
        <v>368287404</v>
      </c>
      <c r="J9" s="9">
        <v>36127076</v>
      </c>
      <c r="K9" s="9">
        <v>426479900</v>
      </c>
      <c r="L9" s="9">
        <v>22065420</v>
      </c>
      <c r="M9" s="9">
        <v>84069589</v>
      </c>
      <c r="O9" t="s">
        <v>56</v>
      </c>
      <c r="P9" t="s">
        <v>56</v>
      </c>
      <c r="Q9" t="s">
        <v>56</v>
      </c>
      <c r="R9" t="s">
        <v>56</v>
      </c>
      <c r="S9" t="s">
        <v>56</v>
      </c>
      <c r="T9">
        <v>0</v>
      </c>
      <c r="U9" t="s">
        <v>56</v>
      </c>
      <c r="V9" t="s">
        <v>1386</v>
      </c>
    </row>
    <row r="10" spans="1:22" hidden="1">
      <c r="A10">
        <v>24</v>
      </c>
      <c r="B10" t="s">
        <v>1388</v>
      </c>
      <c r="C10" t="s">
        <v>1389</v>
      </c>
      <c r="D10">
        <v>2013</v>
      </c>
      <c r="E10" s="9">
        <v>0</v>
      </c>
      <c r="F10" s="9">
        <v>15000000</v>
      </c>
      <c r="G10" s="9">
        <v>15000000</v>
      </c>
      <c r="H10" s="9">
        <f t="shared" si="1"/>
        <v>0</v>
      </c>
      <c r="I10" s="9">
        <f t="shared" si="0"/>
        <v>15000000</v>
      </c>
      <c r="J10" s="9">
        <v>0</v>
      </c>
      <c r="K10" s="9">
        <v>15000000</v>
      </c>
      <c r="L10" s="9">
        <v>0</v>
      </c>
      <c r="M10" s="9">
        <v>15000000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>
        <v>0</v>
      </c>
      <c r="U10" t="s">
        <v>56</v>
      </c>
      <c r="V10" t="s">
        <v>1388</v>
      </c>
    </row>
    <row r="11" spans="1:22" hidden="1">
      <c r="A11">
        <v>25</v>
      </c>
      <c r="B11" t="s">
        <v>1390</v>
      </c>
      <c r="C11" t="s">
        <v>1391</v>
      </c>
      <c r="D11">
        <v>2013</v>
      </c>
      <c r="E11" s="9">
        <v>0</v>
      </c>
      <c r="F11" s="9">
        <v>0</v>
      </c>
      <c r="G11" s="9">
        <v>26240794</v>
      </c>
      <c r="H11" s="9">
        <f t="shared" si="1"/>
        <v>26240794</v>
      </c>
      <c r="I11" s="9">
        <f t="shared" si="0"/>
        <v>0</v>
      </c>
      <c r="J11" s="9">
        <v>-26240794</v>
      </c>
      <c r="K11" s="9">
        <v>0</v>
      </c>
      <c r="L11" s="9">
        <v>0</v>
      </c>
      <c r="M11" s="9">
        <v>25896137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>
        <v>0</v>
      </c>
      <c r="U11" t="s">
        <v>56</v>
      </c>
      <c r="V11" t="s">
        <v>1390</v>
      </c>
    </row>
    <row r="12" spans="1:22" hidden="1">
      <c r="A12">
        <v>26</v>
      </c>
      <c r="B12" t="s">
        <v>1392</v>
      </c>
      <c r="C12" t="s">
        <v>1393</v>
      </c>
      <c r="D12">
        <v>2013</v>
      </c>
      <c r="E12" s="9">
        <v>0</v>
      </c>
      <c r="F12" s="9">
        <v>0</v>
      </c>
      <c r="G12" s="9">
        <v>2500000</v>
      </c>
      <c r="H12" s="9">
        <f t="shared" si="1"/>
        <v>2500000</v>
      </c>
      <c r="I12" s="9">
        <f t="shared" si="0"/>
        <v>0</v>
      </c>
      <c r="J12" s="9">
        <v>-2500000</v>
      </c>
      <c r="K12" s="9">
        <v>0</v>
      </c>
      <c r="L12" s="9">
        <v>0</v>
      </c>
      <c r="M12" s="9">
        <v>0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>
        <v>0</v>
      </c>
      <c r="U12" t="s">
        <v>56</v>
      </c>
      <c r="V12" t="s">
        <v>1392</v>
      </c>
    </row>
    <row r="13" spans="1:22" hidden="1">
      <c r="A13">
        <v>27</v>
      </c>
      <c r="B13" t="s">
        <v>1394</v>
      </c>
      <c r="C13" t="s">
        <v>1395</v>
      </c>
      <c r="D13">
        <v>2013</v>
      </c>
      <c r="E13" s="9">
        <v>0</v>
      </c>
      <c r="F13" s="9">
        <v>0</v>
      </c>
      <c r="G13" s="9">
        <v>0</v>
      </c>
      <c r="H13" s="9">
        <f t="shared" si="1"/>
        <v>0</v>
      </c>
      <c r="I13" s="9">
        <f t="shared" si="0"/>
        <v>0</v>
      </c>
      <c r="J13" s="9">
        <v>0</v>
      </c>
      <c r="K13" s="9">
        <v>0</v>
      </c>
      <c r="L13" s="9">
        <v>0</v>
      </c>
      <c r="M13" s="9">
        <v>-2883000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>
        <v>0</v>
      </c>
      <c r="U13" t="s">
        <v>56</v>
      </c>
      <c r="V13" t="s">
        <v>1394</v>
      </c>
    </row>
    <row r="14" spans="1:22" hidden="1">
      <c r="A14">
        <v>12</v>
      </c>
      <c r="B14" t="s">
        <v>1396</v>
      </c>
      <c r="C14" t="s">
        <v>1397</v>
      </c>
      <c r="D14">
        <v>2013</v>
      </c>
      <c r="E14" s="9">
        <v>0</v>
      </c>
      <c r="F14" s="9">
        <v>5706420</v>
      </c>
      <c r="G14" s="9">
        <v>26160326</v>
      </c>
      <c r="H14" s="9">
        <f t="shared" si="1"/>
        <v>20453906</v>
      </c>
      <c r="I14" s="9">
        <f t="shared" si="0"/>
        <v>5706420</v>
      </c>
      <c r="J14" s="9">
        <v>-20453906</v>
      </c>
      <c r="K14" s="9">
        <v>5706420</v>
      </c>
      <c r="L14" s="9">
        <v>0</v>
      </c>
      <c r="M14" s="9">
        <v>11526340</v>
      </c>
      <c r="N14" s="9"/>
      <c r="O14" t="s">
        <v>56</v>
      </c>
      <c r="P14" t="s">
        <v>56</v>
      </c>
      <c r="Q14" t="s">
        <v>56</v>
      </c>
      <c r="R14" t="s">
        <v>56</v>
      </c>
      <c r="S14" t="s">
        <v>56</v>
      </c>
      <c r="T14">
        <v>0</v>
      </c>
      <c r="U14" t="s">
        <v>56</v>
      </c>
      <c r="V14" t="s">
        <v>1396</v>
      </c>
    </row>
    <row r="15" spans="1:22" hidden="1">
      <c r="A15">
        <v>13</v>
      </c>
      <c r="B15" t="s">
        <v>1398</v>
      </c>
      <c r="C15" t="s">
        <v>1399</v>
      </c>
      <c r="D15">
        <v>2013</v>
      </c>
      <c r="E15" s="9">
        <v>0</v>
      </c>
      <c r="F15" s="9">
        <v>505614685</v>
      </c>
      <c r="G15" s="9">
        <v>0</v>
      </c>
      <c r="I15" s="9">
        <f t="shared" si="0"/>
        <v>0</v>
      </c>
      <c r="J15" s="9">
        <v>505614685</v>
      </c>
      <c r="K15" s="9">
        <v>505614685</v>
      </c>
      <c r="L15" s="9">
        <v>0</v>
      </c>
      <c r="M15" s="9">
        <v>0</v>
      </c>
      <c r="N15" s="9"/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>
        <v>0</v>
      </c>
      <c r="U15" t="s">
        <v>56</v>
      </c>
      <c r="V15" t="s">
        <v>1398</v>
      </c>
    </row>
    <row r="16" spans="1:22" hidden="1">
      <c r="A16">
        <v>14</v>
      </c>
      <c r="B16" t="s">
        <v>1400</v>
      </c>
      <c r="C16" t="s">
        <v>1401</v>
      </c>
      <c r="D16">
        <v>2013</v>
      </c>
      <c r="E16" s="9">
        <v>0</v>
      </c>
      <c r="F16" s="9">
        <v>12060769</v>
      </c>
      <c r="G16" s="9">
        <v>0</v>
      </c>
      <c r="I16" s="9">
        <f t="shared" si="0"/>
        <v>0</v>
      </c>
      <c r="J16" s="9">
        <v>12060769</v>
      </c>
      <c r="K16" s="9">
        <v>12060769</v>
      </c>
      <c r="L16" s="9">
        <v>0</v>
      </c>
      <c r="M16" s="9">
        <v>0</v>
      </c>
      <c r="N16" s="9"/>
      <c r="O16" t="s">
        <v>56</v>
      </c>
      <c r="P16" t="s">
        <v>56</v>
      </c>
      <c r="Q16" t="s">
        <v>56</v>
      </c>
      <c r="R16" t="s">
        <v>56</v>
      </c>
      <c r="S16" t="s">
        <v>56</v>
      </c>
      <c r="T16">
        <v>0</v>
      </c>
      <c r="U16" t="s">
        <v>56</v>
      </c>
      <c r="V16" t="s">
        <v>1400</v>
      </c>
    </row>
    <row r="17" spans="1:22">
      <c r="A17">
        <v>15</v>
      </c>
      <c r="B17" t="s">
        <v>1402</v>
      </c>
      <c r="C17" t="s">
        <v>1403</v>
      </c>
      <c r="D17">
        <v>2013</v>
      </c>
      <c r="E17" s="9">
        <v>0</v>
      </c>
      <c r="F17" s="9">
        <v>83929723</v>
      </c>
      <c r="G17" s="9">
        <v>0</v>
      </c>
      <c r="I17" s="9">
        <f t="shared" si="0"/>
        <v>0</v>
      </c>
      <c r="J17" s="9">
        <v>83929723</v>
      </c>
      <c r="K17" s="9">
        <v>83929723</v>
      </c>
      <c r="L17" s="9">
        <v>0</v>
      </c>
      <c r="M17" s="9">
        <v>-45000</v>
      </c>
      <c r="N17" s="9"/>
      <c r="O17" t="s">
        <v>56</v>
      </c>
      <c r="P17" t="s">
        <v>56</v>
      </c>
      <c r="Q17" t="s">
        <v>56</v>
      </c>
      <c r="R17" t="s">
        <v>56</v>
      </c>
      <c r="S17" t="s">
        <v>56</v>
      </c>
      <c r="T17">
        <v>0</v>
      </c>
      <c r="U17" t="s">
        <v>56</v>
      </c>
      <c r="V17" t="s">
        <v>1402</v>
      </c>
    </row>
    <row r="18" spans="1:22" hidden="1">
      <c r="A18">
        <v>16</v>
      </c>
      <c r="B18" t="s">
        <v>1404</v>
      </c>
      <c r="C18" t="s">
        <v>1405</v>
      </c>
      <c r="D18">
        <v>2013</v>
      </c>
      <c r="E18" s="9">
        <v>0</v>
      </c>
      <c r="F18" s="9">
        <v>2540169099</v>
      </c>
      <c r="G18" s="9">
        <v>0</v>
      </c>
      <c r="I18" s="9">
        <f t="shared" si="0"/>
        <v>0</v>
      </c>
      <c r="J18" s="9">
        <v>2540169099</v>
      </c>
      <c r="K18" s="9">
        <v>2540169099</v>
      </c>
      <c r="L18" s="9">
        <v>0</v>
      </c>
      <c r="M18" s="9">
        <v>0</v>
      </c>
      <c r="N18" s="9"/>
      <c r="O18" t="s">
        <v>56</v>
      </c>
      <c r="P18" t="s">
        <v>56</v>
      </c>
      <c r="Q18" t="s">
        <v>56</v>
      </c>
      <c r="R18" t="s">
        <v>56</v>
      </c>
      <c r="S18" t="s">
        <v>56</v>
      </c>
      <c r="T18">
        <v>0</v>
      </c>
      <c r="U18" t="s">
        <v>56</v>
      </c>
      <c r="V18" t="s">
        <v>1404</v>
      </c>
    </row>
    <row r="19" spans="1:22" hidden="1">
      <c r="A19">
        <v>8</v>
      </c>
      <c r="B19" t="s">
        <v>1406</v>
      </c>
      <c r="C19" t="s">
        <v>1407</v>
      </c>
      <c r="D19">
        <v>2013</v>
      </c>
      <c r="E19" s="9">
        <v>0</v>
      </c>
      <c r="F19" s="9">
        <v>0</v>
      </c>
      <c r="G19" s="9">
        <v>11640941</v>
      </c>
      <c r="H19" s="9">
        <f t="shared" si="1"/>
        <v>11640941</v>
      </c>
      <c r="I19" s="9">
        <f t="shared" si="0"/>
        <v>0</v>
      </c>
      <c r="J19" s="9">
        <v>-11640941</v>
      </c>
      <c r="K19" s="9">
        <v>65882818</v>
      </c>
      <c r="L19" s="9">
        <v>65882818</v>
      </c>
      <c r="M19" s="9">
        <v>-112155059</v>
      </c>
      <c r="N19" t="s">
        <v>56</v>
      </c>
      <c r="O19" t="s">
        <v>56</v>
      </c>
      <c r="P19" t="s">
        <v>56</v>
      </c>
      <c r="Q19" t="s">
        <v>56</v>
      </c>
      <c r="R19" t="s">
        <v>56</v>
      </c>
      <c r="S19" t="s">
        <v>56</v>
      </c>
      <c r="T19">
        <v>0</v>
      </c>
      <c r="U19" t="s">
        <v>56</v>
      </c>
      <c r="V19" t="s">
        <v>1406</v>
      </c>
    </row>
    <row r="20" spans="1:22" hidden="1">
      <c r="A20">
        <v>9</v>
      </c>
      <c r="B20" t="s">
        <v>1408</v>
      </c>
      <c r="C20" t="s">
        <v>1409</v>
      </c>
      <c r="D20">
        <v>2013</v>
      </c>
      <c r="E20" s="9">
        <v>0</v>
      </c>
      <c r="F20" s="9">
        <v>286004</v>
      </c>
      <c r="G20" s="9">
        <v>378995</v>
      </c>
      <c r="H20" s="9">
        <f t="shared" si="1"/>
        <v>92991</v>
      </c>
      <c r="I20" s="9">
        <f t="shared" si="0"/>
        <v>286004</v>
      </c>
      <c r="J20" s="9">
        <v>-92991</v>
      </c>
      <c r="K20" s="9">
        <v>286004</v>
      </c>
      <c r="L20" s="9">
        <v>0</v>
      </c>
      <c r="M20" s="9">
        <v>6793</v>
      </c>
      <c r="N20" t="s">
        <v>56</v>
      </c>
      <c r="O20" t="s">
        <v>56</v>
      </c>
      <c r="P20" t="s">
        <v>56</v>
      </c>
      <c r="Q20" t="s">
        <v>56</v>
      </c>
      <c r="R20" t="s">
        <v>56</v>
      </c>
      <c r="S20" t="s">
        <v>56</v>
      </c>
      <c r="T20">
        <v>0</v>
      </c>
      <c r="U20" t="s">
        <v>56</v>
      </c>
      <c r="V20" t="s">
        <v>1408</v>
      </c>
    </row>
    <row r="21" spans="1:22">
      <c r="A21">
        <v>10</v>
      </c>
      <c r="B21" t="s">
        <v>1410</v>
      </c>
      <c r="C21" t="s">
        <v>1411</v>
      </c>
      <c r="D21">
        <v>2013</v>
      </c>
      <c r="E21" s="9">
        <v>0</v>
      </c>
      <c r="F21" s="9">
        <v>4657327</v>
      </c>
      <c r="G21" s="9">
        <v>9747320</v>
      </c>
      <c r="H21" s="9">
        <f t="shared" si="1"/>
        <v>5089993</v>
      </c>
      <c r="I21" s="9">
        <f t="shared" si="0"/>
        <v>4657327</v>
      </c>
      <c r="J21" s="9">
        <v>-5089993</v>
      </c>
      <c r="K21" s="9">
        <v>4657327</v>
      </c>
      <c r="L21" s="9">
        <v>0</v>
      </c>
      <c r="M21" s="9">
        <v>1581754</v>
      </c>
      <c r="N21" t="s">
        <v>56</v>
      </c>
      <c r="O21" t="s">
        <v>56</v>
      </c>
      <c r="P21" t="s">
        <v>56</v>
      </c>
      <c r="Q21" t="s">
        <v>56</v>
      </c>
      <c r="R21" t="s">
        <v>56</v>
      </c>
      <c r="S21" t="s">
        <v>56</v>
      </c>
      <c r="T21">
        <v>0</v>
      </c>
      <c r="U21" t="s">
        <v>56</v>
      </c>
      <c r="V21" t="s">
        <v>1410</v>
      </c>
    </row>
    <row r="22" spans="1:22" hidden="1">
      <c r="A22">
        <v>11</v>
      </c>
      <c r="B22" t="s">
        <v>1412</v>
      </c>
      <c r="C22" t="s">
        <v>1413</v>
      </c>
      <c r="D22">
        <v>2013</v>
      </c>
      <c r="E22" s="9">
        <v>100000000</v>
      </c>
      <c r="F22" s="9">
        <v>100000000</v>
      </c>
      <c r="G22" s="9">
        <v>129607246</v>
      </c>
      <c r="H22" s="9">
        <f t="shared" si="1"/>
        <v>29607246</v>
      </c>
      <c r="I22" s="9">
        <f t="shared" si="0"/>
        <v>100000000</v>
      </c>
      <c r="J22" s="9">
        <v>-29607246</v>
      </c>
      <c r="K22" s="9">
        <v>0</v>
      </c>
      <c r="L22" s="9">
        <v>0</v>
      </c>
      <c r="M22" s="9">
        <v>9113200</v>
      </c>
      <c r="N22" t="s">
        <v>56</v>
      </c>
      <c r="O22" t="s">
        <v>56</v>
      </c>
      <c r="P22" t="s">
        <v>56</v>
      </c>
      <c r="Q22" t="s">
        <v>56</v>
      </c>
      <c r="R22" t="s">
        <v>56</v>
      </c>
      <c r="S22" t="s">
        <v>56</v>
      </c>
      <c r="T22">
        <v>0</v>
      </c>
      <c r="U22" t="s">
        <v>56</v>
      </c>
      <c r="V22" t="s">
        <v>1412</v>
      </c>
    </row>
    <row r="23" spans="1:22" hidden="1">
      <c r="A23">
        <v>17</v>
      </c>
      <c r="B23" t="s">
        <v>1414</v>
      </c>
      <c r="C23" t="s">
        <v>1407</v>
      </c>
      <c r="D23">
        <v>2013</v>
      </c>
      <c r="E23" s="9">
        <v>0</v>
      </c>
      <c r="F23" s="9">
        <v>8415465</v>
      </c>
      <c r="G23" s="9">
        <v>0</v>
      </c>
      <c r="I23" s="9">
        <f t="shared" si="0"/>
        <v>0</v>
      </c>
      <c r="J23" s="9">
        <v>8415465</v>
      </c>
      <c r="K23" s="9">
        <v>8415465</v>
      </c>
      <c r="L23" s="9">
        <v>0</v>
      </c>
      <c r="M23" s="9">
        <v>0</v>
      </c>
      <c r="N23" t="s">
        <v>56</v>
      </c>
      <c r="O23" t="s">
        <v>56</v>
      </c>
      <c r="P23" t="s">
        <v>56</v>
      </c>
      <c r="Q23" t="s">
        <v>56</v>
      </c>
      <c r="R23" t="s">
        <v>56</v>
      </c>
      <c r="S23" t="s">
        <v>56</v>
      </c>
      <c r="T23">
        <v>0</v>
      </c>
      <c r="U23" t="s">
        <v>56</v>
      </c>
      <c r="V23" t="s">
        <v>1414</v>
      </c>
    </row>
    <row r="24" spans="1:22" hidden="1">
      <c r="A24">
        <v>18</v>
      </c>
      <c r="B24" t="s">
        <v>1415</v>
      </c>
      <c r="C24" t="s">
        <v>1409</v>
      </c>
      <c r="D24">
        <v>2013</v>
      </c>
      <c r="E24" s="9">
        <v>0</v>
      </c>
      <c r="F24" s="9">
        <v>158090</v>
      </c>
      <c r="G24" s="9">
        <v>0</v>
      </c>
      <c r="I24" s="9">
        <f t="shared" si="0"/>
        <v>0</v>
      </c>
      <c r="J24" s="9">
        <v>158090</v>
      </c>
      <c r="K24" s="9">
        <v>158090</v>
      </c>
      <c r="L24" s="9">
        <v>0</v>
      </c>
      <c r="M24" s="9">
        <v>0</v>
      </c>
      <c r="N24" t="s">
        <v>56</v>
      </c>
      <c r="O24" t="s">
        <v>56</v>
      </c>
      <c r="P24" t="s">
        <v>56</v>
      </c>
      <c r="Q24" t="s">
        <v>56</v>
      </c>
      <c r="R24" t="s">
        <v>56</v>
      </c>
      <c r="S24" t="s">
        <v>56</v>
      </c>
      <c r="T24">
        <v>0</v>
      </c>
      <c r="U24" t="s">
        <v>56</v>
      </c>
      <c r="V24" t="s">
        <v>1415</v>
      </c>
    </row>
    <row r="25" spans="1:22">
      <c r="A25">
        <v>19</v>
      </c>
      <c r="B25" t="s">
        <v>1416</v>
      </c>
      <c r="C25" t="s">
        <v>1411</v>
      </c>
      <c r="D25">
        <v>2013</v>
      </c>
      <c r="E25" s="9">
        <v>0</v>
      </c>
      <c r="F25" s="9">
        <v>1515720</v>
      </c>
      <c r="G25" s="9">
        <v>0</v>
      </c>
      <c r="I25" s="9">
        <f t="shared" si="0"/>
        <v>0</v>
      </c>
      <c r="J25" s="9">
        <v>1515720</v>
      </c>
      <c r="K25" s="9">
        <v>1515720</v>
      </c>
      <c r="L25" s="9">
        <v>0</v>
      </c>
      <c r="M25" s="9">
        <v>0</v>
      </c>
      <c r="N25" t="s">
        <v>56</v>
      </c>
      <c r="O25" t="s">
        <v>56</v>
      </c>
      <c r="P25" t="s">
        <v>56</v>
      </c>
      <c r="Q25" t="s">
        <v>56</v>
      </c>
      <c r="R25" t="s">
        <v>56</v>
      </c>
      <c r="S25" t="s">
        <v>56</v>
      </c>
      <c r="T25">
        <v>0</v>
      </c>
      <c r="U25" t="s">
        <v>56</v>
      </c>
      <c r="V25" t="s">
        <v>1416</v>
      </c>
    </row>
    <row r="26" spans="1:22" hidden="1">
      <c r="A26">
        <v>20</v>
      </c>
      <c r="B26" t="s">
        <v>1417</v>
      </c>
      <c r="C26" t="s">
        <v>1413</v>
      </c>
      <c r="D26">
        <v>2013</v>
      </c>
      <c r="E26" s="9">
        <v>0</v>
      </c>
      <c r="F26" s="9">
        <v>7330579</v>
      </c>
      <c r="G26" s="9">
        <v>0</v>
      </c>
      <c r="I26" s="9">
        <f t="shared" si="0"/>
        <v>0</v>
      </c>
      <c r="J26" s="9">
        <v>7330579</v>
      </c>
      <c r="K26" s="9">
        <v>7330579</v>
      </c>
      <c r="L26" s="9">
        <v>0</v>
      </c>
      <c r="M26" s="9">
        <v>0</v>
      </c>
      <c r="N26" t="s">
        <v>56</v>
      </c>
      <c r="O26" t="s">
        <v>56</v>
      </c>
      <c r="P26" t="s">
        <v>56</v>
      </c>
      <c r="Q26" t="s">
        <v>56</v>
      </c>
      <c r="R26" t="s">
        <v>56</v>
      </c>
      <c r="S26" t="s">
        <v>56</v>
      </c>
      <c r="T26">
        <v>0</v>
      </c>
      <c r="U26" t="s">
        <v>56</v>
      </c>
      <c r="V26" t="s">
        <v>1417</v>
      </c>
    </row>
    <row r="27" spans="1:22" hidden="1">
      <c r="A27">
        <v>21</v>
      </c>
      <c r="B27" t="s">
        <v>1418</v>
      </c>
      <c r="C27" t="s">
        <v>1419</v>
      </c>
      <c r="D27">
        <v>2013</v>
      </c>
      <c r="E27" s="9">
        <v>0</v>
      </c>
      <c r="F27" s="9">
        <v>696258967</v>
      </c>
      <c r="G27" s="9">
        <v>0</v>
      </c>
      <c r="I27" s="9">
        <f t="shared" si="0"/>
        <v>0</v>
      </c>
      <c r="J27" s="9">
        <v>696258967</v>
      </c>
      <c r="K27" s="9">
        <v>696258967</v>
      </c>
      <c r="L27" s="9">
        <v>0</v>
      </c>
      <c r="M27" s="9">
        <v>0</v>
      </c>
      <c r="N27" t="s">
        <v>56</v>
      </c>
      <c r="O27" t="s">
        <v>56</v>
      </c>
      <c r="P27" t="s">
        <v>56</v>
      </c>
      <c r="Q27" t="s">
        <v>56</v>
      </c>
      <c r="R27" t="s">
        <v>56</v>
      </c>
      <c r="S27" t="s">
        <v>56</v>
      </c>
      <c r="T27">
        <v>0</v>
      </c>
      <c r="U27" t="s">
        <v>56</v>
      </c>
      <c r="V27" t="s">
        <v>1418</v>
      </c>
    </row>
    <row r="28" spans="1:22">
      <c r="A28">
        <v>22</v>
      </c>
      <c r="B28" t="s">
        <v>1420</v>
      </c>
      <c r="C28" t="s">
        <v>1421</v>
      </c>
      <c r="D28">
        <v>2013</v>
      </c>
      <c r="E28" s="9">
        <v>0</v>
      </c>
      <c r="F28" s="9">
        <v>120080097</v>
      </c>
      <c r="G28" s="9">
        <v>0</v>
      </c>
      <c r="I28" s="9">
        <f t="shared" si="0"/>
        <v>0</v>
      </c>
      <c r="J28" s="9">
        <v>120080097</v>
      </c>
      <c r="K28" s="9">
        <v>120080097</v>
      </c>
      <c r="L28" s="9">
        <v>0</v>
      </c>
      <c r="M28" s="9">
        <v>0</v>
      </c>
      <c r="N28" t="s">
        <v>56</v>
      </c>
      <c r="O28" t="s">
        <v>56</v>
      </c>
      <c r="P28" t="s">
        <v>56</v>
      </c>
      <c r="Q28" t="s">
        <v>56</v>
      </c>
      <c r="R28" t="s">
        <v>56</v>
      </c>
      <c r="S28" t="s">
        <v>56</v>
      </c>
      <c r="T28">
        <v>0</v>
      </c>
      <c r="U28" t="s">
        <v>56</v>
      </c>
      <c r="V28" t="s">
        <v>1420</v>
      </c>
    </row>
    <row r="29" spans="1:22" hidden="1">
      <c r="E29" s="45">
        <f>SUM(E2:E28)</f>
        <v>13409289000</v>
      </c>
      <c r="F29" s="45">
        <f t="shared" ref="F29:M29" si="2">SUM(F2:F28)</f>
        <v>26513783493</v>
      </c>
      <c r="G29" s="45">
        <f t="shared" si="2"/>
        <v>22563390482</v>
      </c>
      <c r="H29" s="45">
        <f t="shared" si="2"/>
        <v>98010871</v>
      </c>
      <c r="I29" s="45">
        <f t="shared" si="2"/>
        <v>22465379611</v>
      </c>
      <c r="J29" s="45">
        <f t="shared" si="2"/>
        <v>3950393011</v>
      </c>
      <c r="K29" s="45">
        <f t="shared" si="2"/>
        <v>13679507964</v>
      </c>
      <c r="L29" s="45">
        <f t="shared" si="2"/>
        <v>575013471</v>
      </c>
      <c r="M29" s="45">
        <f t="shared" si="2"/>
        <v>6155649691</v>
      </c>
    </row>
    <row r="30" spans="1:22" hidden="1">
      <c r="K30" s="9">
        <f>K29-[1]MODIF_2013!$G$55</f>
        <v>3149949</v>
      </c>
      <c r="L30" s="9">
        <f>L29-571863522</f>
        <v>3149949</v>
      </c>
    </row>
    <row r="31" spans="1:22" hidden="1">
      <c r="J31" s="68" t="s">
        <v>1531</v>
      </c>
      <c r="K31" s="69">
        <f>K29-K30</f>
        <v>13676358015</v>
      </c>
      <c r="L31" s="69">
        <f>L29-L30</f>
        <v>571863522</v>
      </c>
    </row>
    <row r="34" spans="3:9">
      <c r="C34" s="35" t="s">
        <v>1539</v>
      </c>
      <c r="F34" s="45">
        <f>SUBTOTAL(9,F7:F33)</f>
        <v>881100414</v>
      </c>
      <c r="I34" s="45">
        <f>SUBTOTAL(9,I7:I33)</f>
        <v>675574874</v>
      </c>
    </row>
  </sheetData>
  <autoFilter ref="A1:V31" xr:uid="{9199A552-70EE-4008-B044-8C5E4A6228D7}">
    <filterColumn colId="2">
      <filters>
        <filter val="Recursos del Balance - Ordenanza 05"/>
        <filter val="Rendimientos Financieros Ordenanza 05"/>
        <filter val="Rservas - Ordenanza 05"/>
        <filter val="Transferencias para inversión - Ordenanza 05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indices</vt:lpstr>
      <vt:lpstr>ejec_cuatri</vt:lpstr>
      <vt:lpstr>ord_12Xcuatri</vt:lpstr>
      <vt:lpstr>INC_x_cuatri</vt:lpstr>
      <vt:lpstr>deflactado.</vt:lpstr>
      <vt:lpstr>spiXcuatri</vt:lpstr>
      <vt:lpstr>2012_i</vt:lpstr>
      <vt:lpstr>2012_g</vt:lpstr>
      <vt:lpstr>2013_i</vt:lpstr>
      <vt:lpstr>2013_g</vt:lpstr>
      <vt:lpstr>2014_i</vt:lpstr>
      <vt:lpstr>2014_g</vt:lpstr>
      <vt:lpstr>2015_i</vt:lpstr>
      <vt:lpstr>2015_g</vt:lpstr>
      <vt:lpstr>2016_i</vt:lpstr>
      <vt:lpstr>2016_g</vt:lpstr>
      <vt:lpstr>2017_i</vt:lpstr>
      <vt:lpstr>2017_g</vt:lpstr>
      <vt:lpstr>2018_i</vt:lpstr>
      <vt:lpstr>2018_g</vt:lpstr>
      <vt:lpstr>2019_i</vt:lpstr>
      <vt:lpstr>2019_g</vt:lpstr>
      <vt:lpstr>2020_i</vt:lpstr>
      <vt:lpstr>2020_g</vt:lpstr>
      <vt:lpstr>2021_i</vt:lpstr>
      <vt:lpstr>2021_g</vt:lpstr>
      <vt:lpstr>2022_i</vt:lpstr>
      <vt:lpstr>2022_g</vt:lpstr>
      <vt:lpstr>2023_i</vt:lpstr>
      <vt:lpstr>2023_g</vt:lpstr>
      <vt:lpstr>parametros</vt:lpstr>
      <vt:lpstr>conVr_dctos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Zutta</dc:creator>
  <cp:lastModifiedBy>Sandra Patricia Zutta</cp:lastModifiedBy>
  <dcterms:created xsi:type="dcterms:W3CDTF">2022-03-23T12:38:12Z</dcterms:created>
  <dcterms:modified xsi:type="dcterms:W3CDTF">2023-05-16T20:59:41Z</dcterms:modified>
</cp:coreProperties>
</file>