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5d449abdec8920de/WILLIAM GARCIA/ESTUDIOS PREVIOS/E.P SEGUROS/OTROS SOPORTES/"/>
    </mc:Choice>
  </mc:AlternateContent>
  <xr:revisionPtr revIDLastSave="0" documentId="8_{0C82F36F-E180-42D8-8308-3F45AD5820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ADRO ECONOMICO" sheetId="1" r:id="rId1"/>
  </sheets>
  <externalReferences>
    <externalReference r:id="rId2"/>
    <externalReference r:id="rId3"/>
  </externalReferences>
  <definedNames>
    <definedName name="_Toc140149825_1">[1]JURIDICA!#REF!</definedName>
    <definedName name="_Toc140149825_59">#REF!</definedName>
    <definedName name="_Toc142149825_60">#REF!</definedName>
    <definedName name="AMOR">[1]JURIDICA!#REF!</definedName>
    <definedName name="FFFFFFF">#REF!</definedName>
    <definedName name="GG">[1]JURIDICA!#REF!</definedName>
    <definedName name="GGGGGG">#REF!</definedName>
    <definedName name="opcion2">'[2]CUADRO RESUMEN'!$L$21</definedName>
    <definedName name="opcion3">'[2]CUADRO RESUMEN'!$L$22</definedName>
    <definedName name="opcion4">'[2]CUADRO RESUMEN'!$L$23</definedName>
    <definedName name="opcion5">'[2]CUADRO RESUMEN'!$L$24</definedName>
    <definedName name="opcion6">'[2]CUADRO RESUMEN'!$L$25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42" i="1"/>
  <c r="C40" i="1"/>
  <c r="C33" i="1"/>
  <c r="C21" i="1"/>
  <c r="F20" i="1"/>
  <c r="G20" i="1" s="1"/>
  <c r="F19" i="1"/>
  <c r="G19" i="1" s="1"/>
  <c r="C25" i="1"/>
  <c r="C17" i="1" l="1"/>
  <c r="C43" i="1" l="1"/>
  <c r="C45" i="1"/>
  <c r="C28" i="1"/>
  <c r="C26" i="1"/>
  <c r="F24" i="1"/>
  <c r="G24" i="1" s="1"/>
  <c r="H24" i="1" s="1"/>
  <c r="C13" i="1"/>
  <c r="C11" i="1"/>
  <c r="F14" i="1"/>
  <c r="G14" i="1" s="1"/>
  <c r="F15" i="1"/>
  <c r="G15" i="1" s="1"/>
  <c r="H15" i="1" s="1"/>
  <c r="C29" i="1" l="1"/>
  <c r="C48" i="1"/>
  <c r="C49" i="1" s="1"/>
  <c r="C41" i="1"/>
  <c r="H14" i="1"/>
  <c r="B4" i="1"/>
  <c r="F64" i="1" l="1"/>
  <c r="F36" i="1"/>
  <c r="F11" i="1"/>
  <c r="F10" i="1"/>
  <c r="G10" i="1" s="1"/>
  <c r="H10" i="1" s="1"/>
  <c r="G64" i="1" l="1"/>
  <c r="H64" i="1" s="1"/>
  <c r="H65" i="1" s="1"/>
  <c r="G36" i="1"/>
  <c r="H36" i="1" s="1"/>
  <c r="G11" i="1"/>
  <c r="H11" i="1" s="1"/>
  <c r="F12" i="1"/>
  <c r="G12" i="1" s="1"/>
  <c r="F13" i="1"/>
  <c r="G13" i="1" s="1"/>
  <c r="H13" i="1" s="1"/>
  <c r="F16" i="1"/>
  <c r="G16" i="1" s="1"/>
  <c r="H16" i="1" s="1"/>
  <c r="F17" i="1"/>
  <c r="G17" i="1" s="1"/>
  <c r="F18" i="1"/>
  <c r="F25" i="1"/>
  <c r="F27" i="1"/>
  <c r="G27" i="1" s="1"/>
  <c r="F28" i="1"/>
  <c r="G28" i="1" s="1"/>
  <c r="F29" i="1"/>
  <c r="F33" i="1"/>
  <c r="F37" i="1"/>
  <c r="G37" i="1" s="1"/>
  <c r="F41" i="1"/>
  <c r="F42" i="1"/>
  <c r="G42" i="1" s="1"/>
  <c r="H42" i="1" s="1"/>
  <c r="F43" i="1"/>
  <c r="G43" i="1" s="1"/>
  <c r="F44" i="1"/>
  <c r="G44" i="1" s="1"/>
  <c r="F45" i="1"/>
  <c r="F48" i="1"/>
  <c r="F49" i="1"/>
  <c r="F52" i="1"/>
  <c r="G52" i="1" s="1"/>
  <c r="F55" i="1"/>
  <c r="G55" i="1" s="1"/>
  <c r="F58" i="1"/>
  <c r="G58" i="1" s="1"/>
  <c r="F61" i="1"/>
  <c r="G61" i="1" s="1"/>
  <c r="G48" i="1" l="1"/>
  <c r="H48" i="1" s="1"/>
  <c r="H61" i="1"/>
  <c r="H62" i="1" s="1"/>
  <c r="F40" i="1"/>
  <c r="G40" i="1" s="1"/>
  <c r="G33" i="1"/>
  <c r="H33" i="1" s="1"/>
  <c r="G25" i="1"/>
  <c r="H25" i="1" s="1"/>
  <c r="F26" i="1"/>
  <c r="G26" i="1" s="1"/>
  <c r="H26" i="1" s="1"/>
  <c r="G18" i="1"/>
  <c r="H18" i="1" s="1"/>
  <c r="H55" i="1"/>
  <c r="H56" i="1" s="1"/>
  <c r="H28" i="1"/>
  <c r="H58" i="1"/>
  <c r="H59" i="1" s="1"/>
  <c r="H52" i="1"/>
  <c r="H53" i="1" s="1"/>
  <c r="H44" i="1"/>
  <c r="H27" i="1"/>
  <c r="H12" i="1"/>
  <c r="G49" i="1"/>
  <c r="H49" i="1" s="1"/>
  <c r="G45" i="1"/>
  <c r="H45" i="1" s="1"/>
  <c r="G29" i="1"/>
  <c r="H29" i="1" s="1"/>
  <c r="G41" i="1"/>
  <c r="H41" i="1" s="1"/>
  <c r="H43" i="1"/>
  <c r="H37" i="1"/>
  <c r="H17" i="1"/>
  <c r="H19" i="1" l="1"/>
  <c r="H38" i="1"/>
  <c r="H50" i="1"/>
  <c r="H34" i="1"/>
  <c r="H40" i="1"/>
  <c r="H46" i="1" s="1"/>
  <c r="H68" i="1" l="1"/>
</calcChain>
</file>

<file path=xl/sharedStrings.xml><?xml version="1.0" encoding="utf-8"?>
<sst xmlns="http://schemas.openxmlformats.org/spreadsheetml/2006/main" count="80" uniqueCount="59">
  <si>
    <t xml:space="preserve"> </t>
  </si>
  <si>
    <t>TOTAL PROGRAMA DE SEGUROS</t>
  </si>
  <si>
    <t>2. CIA SEGURO GENERALES</t>
  </si>
  <si>
    <t>1. CIA SEGURO GENERALES</t>
  </si>
  <si>
    <t>TOTAL</t>
  </si>
  <si>
    <t>BASICO</t>
  </si>
  <si>
    <t>R.C SERVIDORES PUBLICOS</t>
  </si>
  <si>
    <t>LIMITE ASEGURADO</t>
  </si>
  <si>
    <t>RESPONSABILIDAD CIVIL</t>
  </si>
  <si>
    <t>INDICE VARIABLE 5%</t>
  </si>
  <si>
    <t>ROTURA DE MAQUINARIA</t>
  </si>
  <si>
    <t>EQUIPOS DE COMUNICACIÓN</t>
  </si>
  <si>
    <t xml:space="preserve">EQUIPOS MOVILES Y PORTATILES </t>
  </si>
  <si>
    <t>EQUIPO ELECTRICOS Y ELECTRONICOS</t>
  </si>
  <si>
    <t>CORRIENTE DEBIL</t>
  </si>
  <si>
    <t>DINERO DENTRO Y FUERA DE CAJA FUERTE</t>
  </si>
  <si>
    <t>SUSTRACCION TODO RIESGO</t>
  </si>
  <si>
    <t>MAQUINARIA Y EQUIPO</t>
  </si>
  <si>
    <t>MERCANCIAS EN ALMACEN</t>
  </si>
  <si>
    <t>SUSTRACCION</t>
  </si>
  <si>
    <t>MUEBLES Y ENSERES (CONTENIDOS)</t>
  </si>
  <si>
    <t>INCENDIO Y/O ANEXOS</t>
  </si>
  <si>
    <t xml:space="preserve">SEGURO DE DAÑOS MATERIALES </t>
  </si>
  <si>
    <t>TOTAL PRIMAS</t>
  </si>
  <si>
    <t>IVA</t>
  </si>
  <si>
    <t>PRIMA</t>
  </si>
  <si>
    <t>TIPO TASA</t>
  </si>
  <si>
    <t>TASA</t>
  </si>
  <si>
    <t>VR. ASEGURADO</t>
  </si>
  <si>
    <t>AMPAROS</t>
  </si>
  <si>
    <t>COMPAÑÍA 1</t>
  </si>
  <si>
    <t>RESUMEN GENERAL</t>
  </si>
  <si>
    <t>MANEJO GLOBAL SECTOR OFICIAL</t>
  </si>
  <si>
    <t>EDIFICIOS</t>
  </si>
  <si>
    <t>OBRAS DE ARTE</t>
  </si>
  <si>
    <t>SEGUROS DE AUTOMOVILES TODO RIESGO</t>
  </si>
  <si>
    <t xml:space="preserve">PARQUE AUTOMOTOR - 2 VEHICULOS </t>
  </si>
  <si>
    <t>SEGURO DE AUTOMOVILES ( SOAT )</t>
  </si>
  <si>
    <t>PARQUE AUTOMOTOR - 2 VEHICULOS  ( Los de Ley )</t>
  </si>
  <si>
    <t>Desde :</t>
  </si>
  <si>
    <t>Hasta :</t>
  </si>
  <si>
    <t>VIGENCIA</t>
  </si>
  <si>
    <t>CUADRO ECONOMICO</t>
  </si>
  <si>
    <t>______________________________</t>
  </si>
  <si>
    <t>FIRMA</t>
  </si>
  <si>
    <t>NOMBRE DEL REPRESENTANTE LEGAL:</t>
  </si>
  <si>
    <t>NOMBRE O RAZÓN SOCIAL:</t>
  </si>
  <si>
    <t>NIT:</t>
  </si>
  <si>
    <t>DOCUMENTO DE IDENTIDAD:</t>
  </si>
  <si>
    <t>CIUDAD:</t>
  </si>
  <si>
    <t>DIRECCIÓN:</t>
  </si>
  <si>
    <t>TELÉFONO:</t>
  </si>
  <si>
    <t>FORMATO 7</t>
  </si>
  <si>
    <t>EQUIPOS MOVILES Y PORTATILES</t>
  </si>
  <si>
    <t xml:space="preserve">EQUIPOS ELECTRONICOS FIJOS </t>
  </si>
  <si>
    <t xml:space="preserve">EQUIPOS DE COMUNICACIÓN </t>
  </si>
  <si>
    <t>INSTRUMENTOS MUSICALES</t>
  </si>
  <si>
    <t>LICENCIAS Y SOFTWARE</t>
  </si>
  <si>
    <t>INCLUSIONES, POLIZA DE POLIZAS DE CUMPLIMIENTO Y R.C.E Y TODO RIESGO DAÑO MATERIALES (Bolsa de $3,000,000)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</si>
</sst>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3" formatCode="_-* #,##0.00_-;\-* #,##0.00_-;_-* &quot;-&quot;??_-;_-@_-"/>
    <numFmt numFmtId="164" formatCode="_ [$$-340A]* #,##0_ ;_ [$$-340A]* \-#,##0_ ;_ [$$-340A]* &quot;-&quot;_ ;_ @_ "/>
    <numFmt numFmtId="165" formatCode="_-* #,##0.00\ _F_-;\-* #,##0.00\ _F_-;_-* &quot;-&quot;??\ _F_-;_-@_-"/>
    <numFmt numFmtId="166" formatCode="_-* #,##0\ _F_-;\-* #,##0\ _F_-;_-* &quot;-&quot;??\ _F_-;_-@_-"/>
    <numFmt numFmtId="167" formatCode="_-[$$-340A]\ * #,##0.00_-;\-[$$-340A]\ * #,##0.00_-;_-[$$-340A]\ * &quot;-&quot;??_-;_-@_-"/>
    <numFmt numFmtId="168" formatCode="0.0%"/>
    <numFmt numFmtId="169" formatCode="yyyy\-mm\-dd;@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sz val="10"/>
      <color theme="0"/>
      <name val="Trebuchet MS"/>
      <family val="2"/>
    </font>
    <font>
      <b/>
      <i/>
      <sz val="10"/>
      <color theme="0"/>
      <name val="Trebuchet MS"/>
      <family val="2"/>
    </font>
    <font>
      <b/>
      <i/>
      <sz val="10"/>
      <name val="Trebuchet MS"/>
      <family val="2"/>
    </font>
    <font>
      <b/>
      <i/>
      <sz val="9"/>
      <color theme="0"/>
      <name val="Trebuchet MS"/>
      <family val="2"/>
    </font>
    <font>
      <b/>
      <i/>
      <sz val="8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8"/>
      <name val="Arial"/>
      <family val="2"/>
    </font>
    <font>
      <sz val="8"/>
      <name val="Segoe UI"/>
      <family val="2"/>
    </font>
    <font>
      <sz val="8"/>
      <name val="Arial"/>
      <family val="2"/>
    </font>
    <font>
      <b/>
      <sz val="10"/>
      <color theme="0"/>
      <name val="Trebuchet MS"/>
      <family val="2"/>
    </font>
    <font>
      <b/>
      <sz val="14"/>
      <name val="Trebuchet MS"/>
      <family val="2"/>
    </font>
    <font>
      <b/>
      <i/>
      <sz val="8"/>
      <name val="Arial"/>
      <family val="2"/>
    </font>
    <font>
      <b/>
      <i/>
      <sz val="9"/>
      <name val="Trebuchet MS"/>
      <family val="2"/>
    </font>
    <font>
      <b/>
      <sz val="9"/>
      <name val="Trebuchet MS"/>
      <family val="2"/>
    </font>
    <font>
      <b/>
      <i/>
      <u/>
      <sz val="8"/>
      <name val="Trebuchet MS"/>
      <family val="2"/>
    </font>
    <font>
      <sz val="10"/>
      <name val="Arial Narrow"/>
      <family val="2"/>
    </font>
    <font>
      <i/>
      <sz val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" fillId="0" borderId="0"/>
  </cellStyleXfs>
  <cellXfs count="156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Border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3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wrapText="1"/>
    </xf>
    <xf numFmtId="3" fontId="4" fillId="2" borderId="0" xfId="4" applyNumberFormat="1" applyFont="1" applyFill="1" applyBorder="1" applyAlignment="1">
      <alignment horizontal="right"/>
    </xf>
    <xf numFmtId="166" fontId="4" fillId="2" borderId="0" xfId="4" applyNumberFormat="1" applyFont="1" applyFill="1" applyBorder="1" applyAlignment="1">
      <alignment horizontal="right"/>
    </xf>
    <xf numFmtId="3" fontId="2" fillId="2" borderId="0" xfId="4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6" fontId="4" fillId="2" borderId="0" xfId="4" applyNumberFormat="1" applyFont="1" applyFill="1" applyBorder="1" applyAlignment="1">
      <alignment horizontal="right" wrapText="1"/>
    </xf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3" fontId="7" fillId="3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167" fontId="8" fillId="2" borderId="1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right"/>
    </xf>
    <xf numFmtId="166" fontId="8" fillId="2" borderId="1" xfId="4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 wrapText="1"/>
    </xf>
    <xf numFmtId="3" fontId="9" fillId="4" borderId="3" xfId="4" applyNumberFormat="1" applyFont="1" applyFill="1" applyBorder="1" applyAlignment="1">
      <alignment horizontal="right"/>
    </xf>
    <xf numFmtId="3" fontId="10" fillId="2" borderId="4" xfId="4" applyNumberFormat="1" applyFont="1" applyFill="1" applyBorder="1" applyAlignment="1">
      <alignment horizontal="right"/>
    </xf>
    <xf numFmtId="166" fontId="10" fillId="2" borderId="4" xfId="4" applyNumberFormat="1" applyFont="1" applyFill="1" applyBorder="1" applyAlignment="1">
      <alignment horizontal="right"/>
    </xf>
    <xf numFmtId="0" fontId="10" fillId="2" borderId="5" xfId="0" applyFont="1" applyFill="1" applyBorder="1"/>
    <xf numFmtId="3" fontId="10" fillId="2" borderId="6" xfId="2" applyNumberFormat="1" applyFont="1" applyFill="1" applyBorder="1" applyAlignment="1">
      <alignment horizontal="right"/>
    </xf>
    <xf numFmtId="168" fontId="12" fillId="0" borderId="0" xfId="5" applyNumberFormat="1" applyFont="1" applyFill="1" applyBorder="1" applyAlignment="1">
      <alignment horizontal="left" vertical="center" wrapText="1"/>
    </xf>
    <xf numFmtId="4" fontId="13" fillId="2" borderId="7" xfId="1" applyNumberFormat="1" applyFont="1" applyFill="1" applyBorder="1" applyAlignment="1">
      <alignment horizontal="center" wrapText="1"/>
    </xf>
    <xf numFmtId="166" fontId="10" fillId="2" borderId="6" xfId="4" applyNumberFormat="1" applyFont="1" applyFill="1" applyBorder="1" applyAlignment="1">
      <alignment horizontal="right"/>
    </xf>
    <xf numFmtId="0" fontId="10" fillId="2" borderId="7" xfId="0" applyFont="1" applyFill="1" applyBorder="1"/>
    <xf numFmtId="3" fontId="10" fillId="5" borderId="1" xfId="4" applyNumberFormat="1" applyFont="1" applyFill="1" applyBorder="1" applyAlignment="1">
      <alignment horizontal="right"/>
    </xf>
    <xf numFmtId="166" fontId="10" fillId="5" borderId="1" xfId="4" applyNumberFormat="1" applyFont="1" applyFill="1" applyBorder="1" applyAlignment="1">
      <alignment horizontal="right"/>
    </xf>
    <xf numFmtId="168" fontId="12" fillId="0" borderId="7" xfId="5" applyNumberFormat="1" applyFont="1" applyFill="1" applyBorder="1" applyAlignment="1">
      <alignment horizontal="left" vertical="center" wrapText="1"/>
    </xf>
    <xf numFmtId="0" fontId="13" fillId="2" borderId="10" xfId="0" applyFont="1" applyFill="1" applyBorder="1"/>
    <xf numFmtId="3" fontId="10" fillId="2" borderId="9" xfId="4" applyNumberFormat="1" applyFont="1" applyFill="1" applyBorder="1" applyAlignment="1">
      <alignment horizontal="right"/>
    </xf>
    <xf numFmtId="3" fontId="10" fillId="2" borderId="9" xfId="1" applyNumberFormat="1" applyFont="1" applyFill="1" applyBorder="1" applyAlignment="1">
      <alignment horizontal="right" wrapText="1"/>
    </xf>
    <xf numFmtId="166" fontId="10" fillId="2" borderId="9" xfId="4" applyNumberFormat="1" applyFont="1" applyFill="1" applyBorder="1" applyAlignment="1">
      <alignment horizontal="right"/>
    </xf>
    <xf numFmtId="3" fontId="10" fillId="5" borderId="1" xfId="0" applyNumberFormat="1" applyFont="1" applyFill="1" applyBorder="1"/>
    <xf numFmtId="0" fontId="10" fillId="5" borderId="1" xfId="0" applyFont="1" applyFill="1" applyBorder="1"/>
    <xf numFmtId="3" fontId="10" fillId="2" borderId="4" xfId="0" applyNumberFormat="1" applyFont="1" applyFill="1" applyBorder="1"/>
    <xf numFmtId="0" fontId="10" fillId="2" borderId="4" xfId="0" applyFont="1" applyFill="1" applyBorder="1"/>
    <xf numFmtId="4" fontId="13" fillId="2" borderId="11" xfId="1" applyNumberFormat="1" applyFont="1" applyFill="1" applyBorder="1" applyAlignment="1">
      <alignment horizontal="center" wrapText="1"/>
    </xf>
    <xf numFmtId="0" fontId="13" fillId="2" borderId="12" xfId="0" applyFont="1" applyFill="1" applyBorder="1"/>
    <xf numFmtId="4" fontId="13" fillId="2" borderId="10" xfId="1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justify" wrapText="1"/>
    </xf>
    <xf numFmtId="3" fontId="10" fillId="2" borderId="1" xfId="0" applyNumberFormat="1" applyFont="1" applyFill="1" applyBorder="1"/>
    <xf numFmtId="3" fontId="10" fillId="2" borderId="1" xfId="4" applyNumberFormat="1" applyFont="1" applyFill="1" applyBorder="1" applyAlignment="1">
      <alignment horizontal="right"/>
    </xf>
    <xf numFmtId="0" fontId="10" fillId="2" borderId="1" xfId="0" applyFont="1" applyFill="1" applyBorder="1"/>
    <xf numFmtId="0" fontId="9" fillId="6" borderId="2" xfId="0" applyFont="1" applyFill="1" applyBorder="1"/>
    <xf numFmtId="4" fontId="13" fillId="2" borderId="12" xfId="1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wrapText="1"/>
    </xf>
    <xf numFmtId="3" fontId="9" fillId="2" borderId="2" xfId="0" applyNumberFormat="1" applyFont="1" applyFill="1" applyBorder="1"/>
    <xf numFmtId="0" fontId="9" fillId="2" borderId="2" xfId="0" applyFont="1" applyFill="1" applyBorder="1"/>
    <xf numFmtId="3" fontId="10" fillId="2" borderId="13" xfId="0" applyNumberFormat="1" applyFont="1" applyFill="1" applyBorder="1"/>
    <xf numFmtId="3" fontId="10" fillId="2" borderId="13" xfId="4" applyNumberFormat="1" applyFont="1" applyFill="1" applyBorder="1" applyAlignment="1">
      <alignment horizontal="right"/>
    </xf>
    <xf numFmtId="0" fontId="10" fillId="2" borderId="13" xfId="0" applyFont="1" applyFill="1" applyBorder="1"/>
    <xf numFmtId="166" fontId="10" fillId="2" borderId="13" xfId="4" applyNumberFormat="1" applyFont="1" applyFill="1" applyBorder="1" applyAlignment="1">
      <alignment horizontal="right"/>
    </xf>
    <xf numFmtId="0" fontId="10" fillId="2" borderId="12" xfId="0" applyFont="1" applyFill="1" applyBorder="1"/>
    <xf numFmtId="0" fontId="10" fillId="2" borderId="7" xfId="0" applyFont="1" applyFill="1" applyBorder="1" applyAlignment="1">
      <alignment wrapText="1"/>
    </xf>
    <xf numFmtId="3" fontId="10" fillId="2" borderId="3" xfId="4" applyNumberFormat="1" applyFont="1" applyFill="1" applyBorder="1" applyAlignment="1">
      <alignment horizontal="right"/>
    </xf>
    <xf numFmtId="3" fontId="10" fillId="2" borderId="3" xfId="1" applyNumberFormat="1" applyFont="1" applyFill="1" applyBorder="1" applyAlignment="1">
      <alignment horizontal="right" wrapText="1"/>
    </xf>
    <xf numFmtId="166" fontId="10" fillId="2" borderId="3" xfId="4" applyNumberFormat="1" applyFont="1" applyFill="1" applyBorder="1" applyAlignment="1">
      <alignment horizontal="right"/>
    </xf>
    <xf numFmtId="0" fontId="10" fillId="2" borderId="14" xfId="0" applyFont="1" applyFill="1" applyBorder="1"/>
    <xf numFmtId="3" fontId="10" fillId="2" borderId="10" xfId="2" applyNumberFormat="1" applyFont="1" applyFill="1" applyBorder="1" applyAlignment="1">
      <alignment horizontal="right"/>
    </xf>
    <xf numFmtId="3" fontId="10" fillId="2" borderId="15" xfId="0" applyNumberFormat="1" applyFont="1" applyFill="1" applyBorder="1"/>
    <xf numFmtId="3" fontId="10" fillId="2" borderId="11" xfId="4" applyNumberFormat="1" applyFont="1" applyFill="1" applyBorder="1" applyAlignment="1">
      <alignment horizontal="right"/>
    </xf>
    <xf numFmtId="0" fontId="10" fillId="2" borderId="15" xfId="0" applyFont="1" applyFill="1" applyBorder="1"/>
    <xf numFmtId="0" fontId="9" fillId="2" borderId="11" xfId="0" applyFont="1" applyFill="1" applyBorder="1"/>
    <xf numFmtId="3" fontId="10" fillId="5" borderId="9" xfId="4" applyNumberFormat="1" applyFont="1" applyFill="1" applyBorder="1" applyAlignment="1">
      <alignment horizontal="center"/>
    </xf>
    <xf numFmtId="3" fontId="10" fillId="5" borderId="10" xfId="4" applyNumberFormat="1" applyFont="1" applyFill="1" applyBorder="1" applyAlignment="1">
      <alignment horizontal="right" wrapText="1" shrinkToFit="1"/>
    </xf>
    <xf numFmtId="166" fontId="10" fillId="5" borderId="9" xfId="4" applyNumberFormat="1" applyFont="1" applyFill="1" applyBorder="1" applyAlignment="1">
      <alignment horizontal="center"/>
    </xf>
    <xf numFmtId="166" fontId="10" fillId="5" borderId="9" xfId="4" applyNumberFormat="1" applyFont="1" applyFill="1" applyBorder="1" applyAlignment="1">
      <alignment horizontal="right" wrapText="1" shrinkToFit="1"/>
    </xf>
    <xf numFmtId="3" fontId="10" fillId="2" borderId="1" xfId="4" applyNumberFormat="1" applyFont="1" applyFill="1" applyBorder="1" applyAlignment="1">
      <alignment horizontal="center"/>
    </xf>
    <xf numFmtId="3" fontId="10" fillId="2" borderId="1" xfId="4" applyNumberFormat="1" applyFont="1" applyFill="1" applyBorder="1" applyAlignment="1">
      <alignment horizontal="center" wrapText="1" shrinkToFit="1"/>
    </xf>
    <xf numFmtId="166" fontId="10" fillId="2" borderId="1" xfId="4" applyNumberFormat="1" applyFont="1" applyFill="1" applyBorder="1" applyAlignment="1">
      <alignment horizontal="center" wrapText="1" shrinkToFit="1"/>
    </xf>
    <xf numFmtId="0" fontId="10" fillId="2" borderId="2" xfId="0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9" fontId="14" fillId="2" borderId="0" xfId="3" applyFont="1" applyFill="1" applyBorder="1" applyAlignment="1">
      <alignment horizontal="center" wrapText="1"/>
    </xf>
    <xf numFmtId="9" fontId="14" fillId="2" borderId="0" xfId="3" applyFont="1" applyFill="1" applyBorder="1" applyAlignment="1">
      <alignment horizontal="center"/>
    </xf>
    <xf numFmtId="9" fontId="14" fillId="2" borderId="0" xfId="3" applyFont="1" applyFill="1" applyBorder="1" applyAlignment="1"/>
    <xf numFmtId="4" fontId="13" fillId="2" borderId="3" xfId="1" applyNumberFormat="1" applyFont="1" applyFill="1" applyBorder="1" applyAlignment="1">
      <alignment horizontal="center" wrapText="1"/>
    </xf>
    <xf numFmtId="3" fontId="10" fillId="2" borderId="3" xfId="2" applyNumberFormat="1" applyFont="1" applyFill="1" applyBorder="1" applyAlignment="1">
      <alignment horizontal="right"/>
    </xf>
    <xf numFmtId="0" fontId="10" fillId="2" borderId="21" xfId="0" applyFont="1" applyFill="1" applyBorder="1"/>
    <xf numFmtId="3" fontId="10" fillId="2" borderId="22" xfId="2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166" fontId="10" fillId="2" borderId="1" xfId="4" applyNumberFormat="1" applyFont="1" applyFill="1" applyBorder="1" applyAlignment="1">
      <alignment horizontal="right" vertical="center"/>
    </xf>
    <xf numFmtId="3" fontId="10" fillId="2" borderId="1" xfId="4" applyNumberFormat="1" applyFont="1" applyFill="1" applyBorder="1" applyAlignment="1">
      <alignment horizontal="right" vertical="center"/>
    </xf>
    <xf numFmtId="3" fontId="9" fillId="4" borderId="1" xfId="4" applyNumberFormat="1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left"/>
    </xf>
    <xf numFmtId="0" fontId="18" fillId="5" borderId="2" xfId="0" applyFont="1" applyFill="1" applyBorder="1"/>
    <xf numFmtId="0" fontId="10" fillId="2" borderId="8" xfId="0" applyFont="1" applyFill="1" applyBorder="1"/>
    <xf numFmtId="166" fontId="10" fillId="2" borderId="11" xfId="4" applyNumberFormat="1" applyFont="1" applyFill="1" applyBorder="1" applyAlignment="1">
      <alignment horizontal="right"/>
    </xf>
    <xf numFmtId="0" fontId="15" fillId="2" borderId="2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3" fontId="19" fillId="2" borderId="1" xfId="4" applyNumberFormat="1" applyFont="1" applyFill="1" applyBorder="1" applyAlignment="1">
      <alignment horizontal="right"/>
    </xf>
    <xf numFmtId="0" fontId="20" fillId="0" borderId="0" xfId="6" applyFont="1" applyAlignment="1">
      <alignment vertical="center" wrapText="1"/>
    </xf>
    <xf numFmtId="0" fontId="13" fillId="0" borderId="12" xfId="0" applyFont="1" applyFill="1" applyBorder="1"/>
    <xf numFmtId="166" fontId="10" fillId="2" borderId="12" xfId="4" applyNumberFormat="1" applyFont="1" applyFill="1" applyBorder="1" applyAlignment="1">
      <alignment horizontal="right"/>
    </xf>
    <xf numFmtId="3" fontId="10" fillId="2" borderId="29" xfId="2" applyNumberFormat="1" applyFont="1" applyFill="1" applyBorder="1" applyAlignment="1">
      <alignment horizontal="right"/>
    </xf>
    <xf numFmtId="3" fontId="10" fillId="2" borderId="12" xfId="2" applyNumberFormat="1" applyFont="1" applyFill="1" applyBorder="1" applyAlignment="1">
      <alignment horizontal="right"/>
    </xf>
    <xf numFmtId="3" fontId="13" fillId="2" borderId="12" xfId="1" applyNumberFormat="1" applyFont="1" applyFill="1" applyBorder="1" applyAlignment="1">
      <alignment horizontal="right" wrapText="1"/>
    </xf>
    <xf numFmtId="3" fontId="10" fillId="2" borderId="12" xfId="4" applyNumberFormat="1" applyFont="1" applyFill="1" applyBorder="1" applyAlignment="1">
      <alignment horizontal="right"/>
    </xf>
    <xf numFmtId="3" fontId="9" fillId="4" borderId="12" xfId="4" applyNumberFormat="1" applyFont="1" applyFill="1" applyBorder="1" applyAlignment="1">
      <alignment horizontal="right"/>
    </xf>
    <xf numFmtId="4" fontId="13" fillId="2" borderId="5" xfId="1" applyNumberFormat="1" applyFont="1" applyFill="1" applyBorder="1" applyAlignment="1">
      <alignment horizontal="center" wrapText="1"/>
    </xf>
    <xf numFmtId="42" fontId="15" fillId="2" borderId="23" xfId="2" applyFont="1" applyFill="1" applyBorder="1" applyAlignment="1">
      <alignment vertical="center"/>
    </xf>
    <xf numFmtId="42" fontId="14" fillId="2" borderId="0" xfId="2" applyFont="1" applyFill="1" applyBorder="1" applyAlignment="1">
      <alignment horizontal="center"/>
    </xf>
    <xf numFmtId="42" fontId="10" fillId="2" borderId="1" xfId="2" applyFont="1" applyFill="1" applyBorder="1" applyAlignment="1">
      <alignment horizontal="right" wrapText="1" shrinkToFit="1"/>
    </xf>
    <xf numFmtId="42" fontId="10" fillId="5" borderId="9" xfId="2" applyFont="1" applyFill="1" applyBorder="1" applyAlignment="1">
      <alignment horizontal="right" wrapText="1" shrinkToFit="1"/>
    </xf>
    <xf numFmtId="42" fontId="10" fillId="2" borderId="15" xfId="2" applyFont="1" applyFill="1" applyBorder="1" applyAlignment="1">
      <alignment horizontal="right"/>
    </xf>
    <xf numFmtId="42" fontId="10" fillId="2" borderId="6" xfId="2" applyFont="1" applyFill="1" applyBorder="1" applyAlignment="1">
      <alignment horizontal="right"/>
    </xf>
    <xf numFmtId="42" fontId="10" fillId="5" borderId="6" xfId="2" applyFont="1" applyFill="1" applyBorder="1" applyAlignment="1">
      <alignment horizontal="right"/>
    </xf>
    <xf numFmtId="42" fontId="10" fillId="2" borderId="28" xfId="2" applyFont="1" applyFill="1" applyBorder="1" applyAlignment="1">
      <alignment horizontal="right"/>
    </xf>
    <xf numFmtId="42" fontId="10" fillId="5" borderId="28" xfId="2" applyFont="1" applyFill="1" applyBorder="1" applyAlignment="1">
      <alignment horizontal="right"/>
    </xf>
    <xf numFmtId="42" fontId="10" fillId="2" borderId="1" xfId="2" applyFont="1" applyFill="1" applyBorder="1" applyAlignment="1">
      <alignment horizontal="right"/>
    </xf>
    <xf numFmtId="42" fontId="10" fillId="5" borderId="11" xfId="2" applyFont="1" applyFill="1" applyBorder="1" applyAlignment="1">
      <alignment horizontal="right"/>
    </xf>
    <xf numFmtId="42" fontId="9" fillId="2" borderId="2" xfId="2" applyFont="1" applyFill="1" applyBorder="1"/>
    <xf numFmtId="42" fontId="10" fillId="2" borderId="4" xfId="2" applyFont="1" applyFill="1" applyBorder="1" applyAlignment="1">
      <alignment horizontal="right"/>
    </xf>
    <xf numFmtId="42" fontId="10" fillId="6" borderId="1" xfId="2" applyFont="1" applyFill="1" applyBorder="1" applyAlignment="1">
      <alignment horizontal="right"/>
    </xf>
    <xf numFmtId="42" fontId="10" fillId="5" borderId="1" xfId="2" applyFont="1" applyFill="1" applyBorder="1" applyAlignment="1">
      <alignment horizontal="right"/>
    </xf>
    <xf numFmtId="42" fontId="13" fillId="2" borderId="9" xfId="2" applyFont="1" applyFill="1" applyBorder="1" applyAlignment="1">
      <alignment horizontal="right"/>
    </xf>
    <xf numFmtId="42" fontId="10" fillId="2" borderId="3" xfId="2" applyFont="1" applyFill="1" applyBorder="1" applyAlignment="1">
      <alignment horizontal="right"/>
    </xf>
    <xf numFmtId="42" fontId="10" fillId="2" borderId="1" xfId="2" applyFont="1" applyFill="1" applyBorder="1" applyAlignment="1">
      <alignment horizontal="right" vertical="center"/>
    </xf>
    <xf numFmtId="42" fontId="8" fillId="2" borderId="1" xfId="2" applyFont="1" applyFill="1" applyBorder="1" applyAlignment="1">
      <alignment horizontal="right"/>
    </xf>
    <xf numFmtId="42" fontId="2" fillId="2" borderId="0" xfId="2" applyFont="1" applyFill="1" applyBorder="1" applyAlignment="1">
      <alignment horizontal="right"/>
    </xf>
    <xf numFmtId="42" fontId="4" fillId="2" borderId="0" xfId="2" applyFont="1" applyFill="1" applyBorder="1" applyAlignment="1">
      <alignment horizontal="right"/>
    </xf>
    <xf numFmtId="42" fontId="5" fillId="2" borderId="0" xfId="2" applyFont="1" applyFill="1" applyBorder="1"/>
    <xf numFmtId="42" fontId="4" fillId="2" borderId="0" xfId="2" applyFont="1" applyFill="1" applyBorder="1"/>
    <xf numFmtId="42" fontId="4" fillId="2" borderId="0" xfId="2" applyFont="1" applyFill="1"/>
    <xf numFmtId="42" fontId="3" fillId="2" borderId="0" xfId="2" applyFont="1" applyFill="1"/>
    <xf numFmtId="42" fontId="2" fillId="2" borderId="0" xfId="2" applyFont="1" applyFill="1"/>
    <xf numFmtId="0" fontId="10" fillId="7" borderId="12" xfId="0" applyFont="1" applyFill="1" applyBorder="1"/>
    <xf numFmtId="0" fontId="16" fillId="0" borderId="2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9" fontId="15" fillId="2" borderId="25" xfId="0" applyNumberFormat="1" applyFont="1" applyFill="1" applyBorder="1" applyAlignment="1">
      <alignment horizontal="center" vertical="center"/>
    </xf>
    <xf numFmtId="169" fontId="15" fillId="2" borderId="26" xfId="0" applyNumberFormat="1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</cellXfs>
  <cellStyles count="7">
    <cellStyle name="Millares" xfId="1" builtinId="3"/>
    <cellStyle name="Millares_Hoja1" xfId="4" xr:uid="{00000000-0005-0000-0000-000001000000}"/>
    <cellStyle name="Moneda [0]" xfId="2" builtinId="7"/>
    <cellStyle name="Normal" xfId="0" builtinId="0"/>
    <cellStyle name="Normal 2 10" xfId="6" xr:uid="{00000000-0005-0000-0000-000004000000}"/>
    <cellStyle name="Normal 6 4 2" xfId="5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CONCURSOS%20DE%20MERITOS\Licitaciones\LOTERIA%20DE%20BOGOTA\CONTRATACION%20DIRECTA%202007\CALIFICACION\CALIFICACION%20FINAL%20LOTE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OCUMENTOS%20TECNICO%20-%20COMERCIAL\CONTRATACION%20ASEGURADORAS\ENTIDADES%20ESTATALES\METROVIVIENDA\PROCESO%20SEGUROS%202010\CUADRO%20RESUMEN%20-%202010%20METROVIVIENDA%20Q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DICA"/>
      <sheetName val="FINANCIERA"/>
      <sheetName val="1 PARTICIPANTES"/>
      <sheetName val="2 CRITERIOS"/>
      <sheetName val="3 TRDM AMP OB"/>
      <sheetName val="4 TRDM AMP AD"/>
      <sheetName val="5 TRDM CLA OB"/>
      <sheetName val="6 TRDM CLA AD"/>
      <sheetName val="7 TRDM VLR1"/>
      <sheetName val="8 AU AMP OB"/>
      <sheetName val="9 AU AMP AD"/>
      <sheetName val="10 AU CLA OB"/>
      <sheetName val="11 AU CLA AD"/>
      <sheetName val="12 AU VLR"/>
      <sheetName val="13 SO AMP OB"/>
      <sheetName val="14 SO VLR"/>
      <sheetName val="15 TV AMP OB"/>
      <sheetName val="16 TV CLA OB"/>
      <sheetName val="17 TV CLA AD"/>
      <sheetName val="18 TV VLR"/>
      <sheetName val="19 MN AMP OB"/>
      <sheetName val="20 MN CLA OB"/>
      <sheetName val="21 MN CLA AD"/>
      <sheetName val="22 MN VLR"/>
      <sheetName val="23 RCE AMP OB"/>
      <sheetName val="24 RCE AMP AD"/>
      <sheetName val="25 RCE CLA OB"/>
      <sheetName val="26 RCE CLA AD"/>
      <sheetName val="27 RCE VLR"/>
      <sheetName val="28 RCSP AMP OB"/>
      <sheetName val="29 RCSP AMP AD"/>
      <sheetName val="30 RCSP CLA OB"/>
      <sheetName val="31 RCSP CLA AD"/>
      <sheetName val="32 RCSP VLR"/>
      <sheetName val="33 VGD AMP OB"/>
      <sheetName val="34 VGD AMP AD"/>
      <sheetName val="35 VGD CLA OB"/>
      <sheetName val="37 VGD VLR"/>
      <sheetName val="38 IND AMP OB"/>
      <sheetName val="39 IND AMP AD"/>
      <sheetName val="40 IND CLA OB"/>
      <sheetName val="41 IND CLA AD"/>
      <sheetName val="41 IND VLR"/>
      <sheetName val="42  VGE  AMP OB"/>
      <sheetName val="43 VGE AMP AD"/>
      <sheetName val="44  VGE CLA OB"/>
      <sheetName val="46 VGE VLR"/>
      <sheetName val="47 SIN"/>
      <sheetName val="48 RESUMEN GENERAL"/>
      <sheetName val="49 MAYORES PUNTAJ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CUADRO PRESENTACION"/>
      <sheetName val="RIESGOS"/>
      <sheetName val="COBERTURAS"/>
      <sheetName val="CUADRO RESUMEN"/>
      <sheetName val="Info"/>
      <sheetName val="P Y G FINANCIERO"/>
      <sheetName val="Rea"/>
      <sheetName val="P&amp;G"/>
      <sheetName val="% Pérd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1">
          <cell r="L21" t="str">
            <v>-  TERREMOTO, TEMBLOR, ERUPCIÓN VOLCANICA:  SIN DEDUCIBLE</v>
          </cell>
        </row>
        <row r="22">
          <cell r="L22" t="str">
            <v>-  AMCCoPH AMIT, TERRORISMO  Y SABOTAJE: SIN DEDUCIBLE</v>
          </cell>
        </row>
        <row r="23">
          <cell r="L23" t="str">
            <v>-  HURTO CALIFICADO Y HURTO SIMPLE PARA CUALQUIER BIENES DIFERENTES A EQUIPOS ELECTRICOS Y ELECTRONICOS Y MAQUINARIA: SIN DEDUCIBLE</v>
          </cell>
        </row>
        <row r="24">
          <cell r="L24" t="str">
            <v>-  DEMAS EVENTOS PARA CUALQUIER BIENES DIFERENTES A EQUIPOS ELECTRICOS Y ELECTRONICOS Y MAQUINARIA: SIN DEDUCIBLE</v>
          </cell>
        </row>
        <row r="25">
          <cell r="L25" t="str">
            <v>-  HURTO CALIFICADO Y HURTO SIMPLE DE EQUIPOS ELECTRICOS Y ELECTRONICOS (EXCEPTO CELULARES, AVANTELES, BEEPERS, RADIOTELÉFONOS Y DEMÁS EQUIPOS PORTATILES DE COMUNICACIÓN, CUALQUIER TECNOLOGIA): SIN DEDUCIBLE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88"/>
  <sheetViews>
    <sheetView tabSelected="1" topLeftCell="A48" workbookViewId="0">
      <selection activeCell="E65" sqref="E65"/>
    </sheetView>
  </sheetViews>
  <sheetFormatPr baseColWidth="10" defaultRowHeight="15" x14ac:dyDescent="0.3"/>
  <cols>
    <col min="1" max="1" width="3" style="1" customWidth="1"/>
    <col min="2" max="2" width="51.140625" style="1" customWidth="1"/>
    <col min="3" max="3" width="16.42578125" style="141" customWidth="1"/>
    <col min="4" max="4" width="7.5703125" style="1" customWidth="1"/>
    <col min="5" max="5" width="14.28515625" style="3" customWidth="1"/>
    <col min="6" max="6" width="10.42578125" style="2" customWidth="1"/>
    <col min="7" max="7" width="10.85546875" style="2" customWidth="1"/>
    <col min="8" max="8" width="19.42578125" style="2" customWidth="1"/>
    <col min="9" max="9" width="20.140625" style="1" customWidth="1"/>
    <col min="10" max="16384" width="11.42578125" style="1"/>
  </cols>
  <sheetData>
    <row r="1" spans="1:8" ht="15.75" thickBot="1" x14ac:dyDescent="0.35">
      <c r="B1" s="155" t="s">
        <v>52</v>
      </c>
      <c r="C1" s="155"/>
      <c r="D1" s="155"/>
      <c r="E1" s="155"/>
      <c r="F1" s="155"/>
      <c r="G1" s="155"/>
      <c r="H1" s="155"/>
    </row>
    <row r="2" spans="1:8" x14ac:dyDescent="0.3">
      <c r="B2" s="144" t="s">
        <v>42</v>
      </c>
      <c r="C2" s="145"/>
      <c r="D2" s="145"/>
      <c r="E2" s="145"/>
      <c r="F2" s="145"/>
      <c r="G2" s="145"/>
      <c r="H2" s="146"/>
    </row>
    <row r="3" spans="1:8" x14ac:dyDescent="0.3">
      <c r="B3" s="147"/>
      <c r="C3" s="148"/>
      <c r="D3" s="148"/>
      <c r="E3" s="148"/>
      <c r="F3" s="148"/>
      <c r="G3" s="148"/>
      <c r="H3" s="149"/>
    </row>
    <row r="4" spans="1:8" ht="18.75" x14ac:dyDescent="0.3">
      <c r="B4" s="104" t="str">
        <f>"VIGENCIA  "&amp;+(G4-D4)&amp;"  Dias"</f>
        <v>VIGENCIA  0  Dias</v>
      </c>
      <c r="C4" s="116" t="s">
        <v>39</v>
      </c>
      <c r="D4" s="153"/>
      <c r="E4" s="154"/>
      <c r="F4" s="105" t="s">
        <v>40</v>
      </c>
      <c r="G4" s="153"/>
      <c r="H4" s="154"/>
    </row>
    <row r="5" spans="1:8" ht="15.75" thickBot="1" x14ac:dyDescent="0.35">
      <c r="A5" s="10"/>
      <c r="B5" s="91" t="s">
        <v>41</v>
      </c>
      <c r="C5" s="117" t="s">
        <v>31</v>
      </c>
      <c r="D5" s="90"/>
      <c r="E5" s="89"/>
      <c r="F5" s="88"/>
      <c r="G5" s="88"/>
      <c r="H5" s="88"/>
    </row>
    <row r="6" spans="1:8" ht="15" customHeight="1" thickBot="1" x14ac:dyDescent="0.35">
      <c r="A6" s="10"/>
      <c r="B6" s="150" t="s">
        <v>30</v>
      </c>
      <c r="C6" s="151"/>
      <c r="D6" s="151"/>
      <c r="E6" s="151"/>
      <c r="F6" s="151"/>
      <c r="G6" s="151"/>
      <c r="H6" s="152"/>
    </row>
    <row r="7" spans="1:8" ht="28.5" customHeight="1" thickBot="1" x14ac:dyDescent="0.35">
      <c r="B7" s="87" t="s">
        <v>29</v>
      </c>
      <c r="C7" s="118" t="s">
        <v>28</v>
      </c>
      <c r="D7" s="86" t="s">
        <v>27</v>
      </c>
      <c r="E7" s="86" t="s">
        <v>26</v>
      </c>
      <c r="F7" s="85" t="s">
        <v>25</v>
      </c>
      <c r="G7" s="84" t="s">
        <v>24</v>
      </c>
      <c r="H7" s="84" t="s">
        <v>23</v>
      </c>
    </row>
    <row r="8" spans="1:8" ht="17.25" customHeight="1" x14ac:dyDescent="0.35">
      <c r="B8" s="100" t="s">
        <v>22</v>
      </c>
      <c r="C8" s="119"/>
      <c r="D8" s="83"/>
      <c r="E8" s="82"/>
      <c r="F8" s="81"/>
      <c r="G8" s="80"/>
      <c r="H8" s="80"/>
    </row>
    <row r="9" spans="1:8" ht="15.75" thickBot="1" x14ac:dyDescent="0.35">
      <c r="B9" s="79" t="s">
        <v>21</v>
      </c>
      <c r="C9" s="120"/>
      <c r="D9" s="52"/>
      <c r="E9" s="78"/>
      <c r="F9" s="77"/>
      <c r="G9" s="76"/>
      <c r="H9" s="76"/>
    </row>
    <row r="10" spans="1:8" x14ac:dyDescent="0.3">
      <c r="B10" s="142" t="s">
        <v>33</v>
      </c>
      <c r="C10" s="121">
        <v>42262500000</v>
      </c>
      <c r="D10" s="55"/>
      <c r="E10" s="40"/>
      <c r="F10" s="37">
        <f t="shared" ref="F10:F11" si="0">(C10*D10/1000)</f>
        <v>0</v>
      </c>
      <c r="G10" s="37">
        <f t="shared" ref="G10:G11" si="1">(F10*19/100)</f>
        <v>0</v>
      </c>
      <c r="H10" s="37">
        <f t="shared" ref="H10:H11" si="2">(F10+G10)</f>
        <v>0</v>
      </c>
    </row>
    <row r="11" spans="1:8" ht="15.75" thickBot="1" x14ac:dyDescent="0.35">
      <c r="B11" s="54" t="s">
        <v>9</v>
      </c>
      <c r="C11" s="122">
        <f>C10*0.05</f>
        <v>2113125000</v>
      </c>
      <c r="D11" s="61"/>
      <c r="E11" s="40"/>
      <c r="F11" s="37">
        <f t="shared" si="0"/>
        <v>0</v>
      </c>
      <c r="G11" s="37">
        <f t="shared" si="1"/>
        <v>0</v>
      </c>
      <c r="H11" s="37">
        <f t="shared" si="2"/>
        <v>0</v>
      </c>
    </row>
    <row r="12" spans="1:8" ht="15.75" thickBot="1" x14ac:dyDescent="0.35">
      <c r="B12" s="41" t="s">
        <v>20</v>
      </c>
      <c r="C12" s="121">
        <v>904439595</v>
      </c>
      <c r="D12" s="61"/>
      <c r="E12" s="40"/>
      <c r="F12" s="110">
        <f t="shared" ref="F12:F20" si="3">(C12*D12/1000)</f>
        <v>0</v>
      </c>
      <c r="G12" s="93">
        <f t="shared" ref="G12:G20" si="4">(F12*19/100)</f>
        <v>0</v>
      </c>
      <c r="H12" s="93">
        <f t="shared" ref="H12:H18" si="5">(F12+G12)</f>
        <v>0</v>
      </c>
    </row>
    <row r="13" spans="1:8" x14ac:dyDescent="0.3">
      <c r="B13" s="54" t="s">
        <v>9</v>
      </c>
      <c r="C13" s="122">
        <f>C12*0.05</f>
        <v>45221979.75</v>
      </c>
      <c r="D13" s="61"/>
      <c r="E13" s="40"/>
      <c r="F13" s="75">
        <f t="shared" si="3"/>
        <v>0</v>
      </c>
      <c r="G13" s="75">
        <f t="shared" si="4"/>
        <v>0</v>
      </c>
      <c r="H13" s="75">
        <f t="shared" si="5"/>
        <v>0</v>
      </c>
    </row>
    <row r="14" spans="1:8" x14ac:dyDescent="0.3">
      <c r="B14" s="142" t="s">
        <v>18</v>
      </c>
      <c r="C14" s="121">
        <v>53717533</v>
      </c>
      <c r="D14" s="61"/>
      <c r="E14" s="40"/>
      <c r="F14" s="111">
        <f t="shared" si="3"/>
        <v>0</v>
      </c>
      <c r="G14" s="111">
        <f t="shared" si="4"/>
        <v>0</v>
      </c>
      <c r="H14" s="111">
        <f t="shared" si="5"/>
        <v>0</v>
      </c>
    </row>
    <row r="15" spans="1:8" x14ac:dyDescent="0.3">
      <c r="B15" s="142" t="s">
        <v>15</v>
      </c>
      <c r="C15" s="121">
        <v>3000000</v>
      </c>
      <c r="D15" s="61"/>
      <c r="E15" s="40"/>
      <c r="F15" s="111">
        <f t="shared" si="3"/>
        <v>0</v>
      </c>
      <c r="G15" s="111">
        <f t="shared" si="4"/>
        <v>0</v>
      </c>
      <c r="H15" s="111">
        <f t="shared" si="5"/>
        <v>0</v>
      </c>
    </row>
    <row r="16" spans="1:8" x14ac:dyDescent="0.3">
      <c r="B16" s="69" t="s">
        <v>17</v>
      </c>
      <c r="C16" s="123">
        <v>29931505</v>
      </c>
      <c r="D16" s="61"/>
      <c r="E16" s="109"/>
      <c r="F16" s="111">
        <f t="shared" si="3"/>
        <v>0</v>
      </c>
      <c r="G16" s="111">
        <f t="shared" si="4"/>
        <v>0</v>
      </c>
      <c r="H16" s="111">
        <f t="shared" si="5"/>
        <v>0</v>
      </c>
    </row>
    <row r="17" spans="2:8" x14ac:dyDescent="0.3">
      <c r="B17" s="54" t="s">
        <v>9</v>
      </c>
      <c r="C17" s="124">
        <f>C16*0.05</f>
        <v>1496575.25</v>
      </c>
      <c r="D17" s="61"/>
      <c r="E17" s="109"/>
      <c r="F17" s="111">
        <f t="shared" si="3"/>
        <v>0</v>
      </c>
      <c r="G17" s="111">
        <f t="shared" si="4"/>
        <v>0</v>
      </c>
      <c r="H17" s="111">
        <f t="shared" si="5"/>
        <v>0</v>
      </c>
    </row>
    <row r="18" spans="2:8" x14ac:dyDescent="0.3">
      <c r="B18" s="69" t="s">
        <v>54</v>
      </c>
      <c r="C18" s="123">
        <v>1228058999</v>
      </c>
      <c r="D18" s="61"/>
      <c r="E18" s="109"/>
      <c r="F18" s="111">
        <f t="shared" si="3"/>
        <v>0</v>
      </c>
      <c r="G18" s="111">
        <f t="shared" si="4"/>
        <v>0</v>
      </c>
      <c r="H18" s="111">
        <f t="shared" si="5"/>
        <v>0</v>
      </c>
    </row>
    <row r="19" spans="2:8" x14ac:dyDescent="0.3">
      <c r="B19" s="69" t="s">
        <v>55</v>
      </c>
      <c r="C19" s="123">
        <v>515400</v>
      </c>
      <c r="D19" s="109"/>
      <c r="E19" s="109"/>
      <c r="F19" s="112">
        <f t="shared" si="3"/>
        <v>0</v>
      </c>
      <c r="G19" s="113">
        <f t="shared" si="4"/>
        <v>0</v>
      </c>
      <c r="H19" s="114">
        <f>SUM(H10:H18)</f>
        <v>0</v>
      </c>
    </row>
    <row r="20" spans="2:8" x14ac:dyDescent="0.3">
      <c r="B20" s="69" t="s">
        <v>56</v>
      </c>
      <c r="C20" s="123">
        <v>9806400</v>
      </c>
      <c r="D20" s="109"/>
      <c r="E20" s="109"/>
      <c r="F20" s="112">
        <f t="shared" si="3"/>
        <v>0</v>
      </c>
      <c r="G20" s="113">
        <f t="shared" si="4"/>
        <v>0</v>
      </c>
      <c r="H20" s="114"/>
    </row>
    <row r="21" spans="2:8" x14ac:dyDescent="0.3">
      <c r="B21" s="54" t="s">
        <v>9</v>
      </c>
      <c r="C21" s="124">
        <f>+C20*0.05</f>
        <v>490320</v>
      </c>
      <c r="D21" s="109"/>
      <c r="E21" s="109"/>
      <c r="F21" s="112"/>
      <c r="G21" s="113"/>
      <c r="H21" s="114"/>
    </row>
    <row r="22" spans="2:8" ht="15.75" thickBot="1" x14ac:dyDescent="0.35">
      <c r="B22" s="54" t="s">
        <v>57</v>
      </c>
      <c r="C22" s="124">
        <v>5040000</v>
      </c>
      <c r="D22" s="109"/>
      <c r="E22" s="109"/>
      <c r="F22" s="112"/>
      <c r="G22" s="113"/>
      <c r="H22" s="114"/>
    </row>
    <row r="23" spans="2:8" ht="15.75" thickBot="1" x14ac:dyDescent="0.35">
      <c r="B23" s="64" t="s">
        <v>19</v>
      </c>
      <c r="C23" s="125"/>
      <c r="D23" s="102"/>
      <c r="E23" s="59"/>
      <c r="F23" s="58"/>
      <c r="G23" s="57"/>
      <c r="H23" s="57"/>
    </row>
    <row r="24" spans="2:8" x14ac:dyDescent="0.3">
      <c r="B24" s="142" t="s">
        <v>18</v>
      </c>
      <c r="C24" s="121">
        <v>53717533</v>
      </c>
      <c r="D24" s="55"/>
      <c r="E24" s="68"/>
      <c r="F24" s="37">
        <f t="shared" ref="F24:F33" si="6">(C24*D24/1000)</f>
        <v>0</v>
      </c>
      <c r="G24" s="37">
        <f t="shared" ref="G24:G33" si="7">(F24*19/100)</f>
        <v>0</v>
      </c>
      <c r="H24" s="37">
        <f t="shared" ref="H24:H33" si="8">(F24+G24)</f>
        <v>0</v>
      </c>
    </row>
    <row r="25" spans="2:8" x14ac:dyDescent="0.3">
      <c r="B25" s="41" t="s">
        <v>20</v>
      </c>
      <c r="C25" s="121">
        <f>+C12</f>
        <v>904439595</v>
      </c>
      <c r="D25" s="61"/>
      <c r="E25" s="68"/>
      <c r="F25" s="37">
        <f t="shared" si="6"/>
        <v>0</v>
      </c>
      <c r="G25" s="37">
        <f t="shared" si="7"/>
        <v>0</v>
      </c>
      <c r="H25" s="37">
        <f t="shared" si="8"/>
        <v>0</v>
      </c>
    </row>
    <row r="26" spans="2:8" x14ac:dyDescent="0.3">
      <c r="B26" s="108" t="s">
        <v>9</v>
      </c>
      <c r="C26" s="122">
        <f>C25*0.05</f>
        <v>45221979.75</v>
      </c>
      <c r="D26" s="61"/>
      <c r="E26" s="68"/>
      <c r="F26" s="37">
        <f t="shared" si="6"/>
        <v>0</v>
      </c>
      <c r="G26" s="37">
        <f t="shared" si="7"/>
        <v>0</v>
      </c>
      <c r="H26" s="37">
        <f t="shared" si="8"/>
        <v>0</v>
      </c>
    </row>
    <row r="27" spans="2:8" x14ac:dyDescent="0.3">
      <c r="B27" s="142" t="s">
        <v>15</v>
      </c>
      <c r="C27" s="121">
        <v>3000000</v>
      </c>
      <c r="D27" s="61"/>
      <c r="E27" s="68"/>
      <c r="F27" s="37">
        <f t="shared" si="6"/>
        <v>0</v>
      </c>
      <c r="G27" s="37">
        <f t="shared" si="7"/>
        <v>0</v>
      </c>
      <c r="H27" s="37">
        <f t="shared" si="8"/>
        <v>0</v>
      </c>
    </row>
    <row r="28" spans="2:8" x14ac:dyDescent="0.3">
      <c r="B28" s="69" t="s">
        <v>17</v>
      </c>
      <c r="C28" s="121">
        <f>C16</f>
        <v>29931505</v>
      </c>
      <c r="D28" s="61"/>
      <c r="E28" s="68"/>
      <c r="F28" s="37">
        <f t="shared" si="6"/>
        <v>0</v>
      </c>
      <c r="G28" s="37">
        <f t="shared" si="7"/>
        <v>0</v>
      </c>
      <c r="H28" s="37">
        <f t="shared" si="8"/>
        <v>0</v>
      </c>
    </row>
    <row r="29" spans="2:8" x14ac:dyDescent="0.3">
      <c r="B29" s="54" t="s">
        <v>9</v>
      </c>
      <c r="C29" s="122">
        <f>C28*0.05</f>
        <v>1496575.25</v>
      </c>
      <c r="D29" s="61"/>
      <c r="E29" s="68"/>
      <c r="F29" s="37">
        <f t="shared" si="6"/>
        <v>0</v>
      </c>
      <c r="G29" s="37">
        <f t="shared" si="7"/>
        <v>0</v>
      </c>
      <c r="H29" s="37">
        <f t="shared" si="8"/>
        <v>0</v>
      </c>
    </row>
    <row r="30" spans="2:8" x14ac:dyDescent="0.3">
      <c r="B30" s="69" t="s">
        <v>54</v>
      </c>
      <c r="C30" s="123">
        <v>1228058999</v>
      </c>
      <c r="D30" s="115"/>
      <c r="E30" s="68"/>
      <c r="F30" s="37"/>
      <c r="G30" s="37"/>
      <c r="H30" s="37"/>
    </row>
    <row r="31" spans="2:8" x14ac:dyDescent="0.3">
      <c r="B31" s="69" t="s">
        <v>55</v>
      </c>
      <c r="C31" s="123">
        <v>515400</v>
      </c>
      <c r="D31" s="115"/>
      <c r="E31" s="68"/>
      <c r="F31" s="37"/>
      <c r="G31" s="37"/>
      <c r="H31" s="37"/>
    </row>
    <row r="32" spans="2:8" x14ac:dyDescent="0.3">
      <c r="B32" s="69" t="s">
        <v>56</v>
      </c>
      <c r="C32" s="123">
        <v>9806400</v>
      </c>
      <c r="D32" s="115"/>
      <c r="E32" s="68"/>
      <c r="F32" s="37"/>
      <c r="G32" s="37"/>
      <c r="H32" s="37"/>
    </row>
    <row r="33" spans="2:8" x14ac:dyDescent="0.3">
      <c r="B33" s="54" t="s">
        <v>9</v>
      </c>
      <c r="C33" s="124">
        <f>+C32*0.05</f>
        <v>490320</v>
      </c>
      <c r="D33" s="115"/>
      <c r="E33" s="68"/>
      <c r="F33" s="37">
        <f t="shared" si="6"/>
        <v>0</v>
      </c>
      <c r="G33" s="37">
        <f t="shared" si="7"/>
        <v>0</v>
      </c>
      <c r="H33" s="37">
        <f t="shared" si="8"/>
        <v>0</v>
      </c>
    </row>
    <row r="34" spans="2:8" ht="15.75" thickBot="1" x14ac:dyDescent="0.35">
      <c r="B34" s="54" t="s">
        <v>57</v>
      </c>
      <c r="C34" s="126">
        <v>5040000</v>
      </c>
      <c r="D34" s="103"/>
      <c r="E34" s="73"/>
      <c r="F34" s="72"/>
      <c r="G34" s="71"/>
      <c r="H34" s="33">
        <f>SUM(H24:H33)</f>
        <v>0</v>
      </c>
    </row>
    <row r="35" spans="2:8" ht="15.75" thickBot="1" x14ac:dyDescent="0.35">
      <c r="B35" s="64" t="s">
        <v>16</v>
      </c>
      <c r="C35" s="125"/>
      <c r="D35" s="59"/>
      <c r="E35" s="59"/>
      <c r="F35" s="58"/>
      <c r="G35" s="57"/>
      <c r="H35" s="57"/>
    </row>
    <row r="36" spans="2:8" x14ac:dyDescent="0.3">
      <c r="B36" s="70" t="s">
        <v>34</v>
      </c>
      <c r="C36" s="121">
        <v>3659660000</v>
      </c>
      <c r="D36" s="55"/>
      <c r="E36" s="68"/>
      <c r="F36" s="37">
        <f>(C36*D36/1000)</f>
        <v>0</v>
      </c>
      <c r="G36" s="37">
        <f>(F36*19/100)</f>
        <v>0</v>
      </c>
      <c r="H36" s="37">
        <f>(F36+G36)</f>
        <v>0</v>
      </c>
    </row>
    <row r="37" spans="2:8" ht="15.75" thickBot="1" x14ac:dyDescent="0.35">
      <c r="B37" s="69" t="s">
        <v>53</v>
      </c>
      <c r="C37" s="121">
        <v>236366915.39999998</v>
      </c>
      <c r="D37" s="53"/>
      <c r="E37" s="68"/>
      <c r="F37" s="37">
        <f>(C37*D37/1000)</f>
        <v>0</v>
      </c>
      <c r="G37" s="37">
        <f>(F37*19/100)</f>
        <v>0</v>
      </c>
      <c r="H37" s="37">
        <f>(F37+G37)</f>
        <v>0</v>
      </c>
    </row>
    <row r="38" spans="2:8" ht="15.75" thickBot="1" x14ac:dyDescent="0.35">
      <c r="B38" s="36"/>
      <c r="C38" s="121"/>
      <c r="D38" s="67"/>
      <c r="E38" s="67"/>
      <c r="F38" s="66"/>
      <c r="G38" s="65"/>
      <c r="H38" s="33">
        <f>SUM(H36:H37)</f>
        <v>0</v>
      </c>
    </row>
    <row r="39" spans="2:8" ht="15.75" thickBot="1" x14ac:dyDescent="0.35">
      <c r="B39" s="64" t="s">
        <v>14</v>
      </c>
      <c r="C39" s="127"/>
      <c r="D39" s="64"/>
      <c r="E39" s="64"/>
      <c r="F39" s="63"/>
      <c r="G39" s="63"/>
      <c r="H39" s="63"/>
    </row>
    <row r="40" spans="2:8" x14ac:dyDescent="0.3">
      <c r="B40" s="41" t="s">
        <v>13</v>
      </c>
      <c r="C40" s="121">
        <f>+C30</f>
        <v>1228058999</v>
      </c>
      <c r="D40" s="55"/>
      <c r="E40" s="40"/>
      <c r="F40" s="37">
        <f t="shared" ref="F40:F45" si="9">(C40*D40/1000)</f>
        <v>0</v>
      </c>
      <c r="G40" s="37">
        <f t="shared" ref="G40:G45" si="10">(F40*19/100)</f>
        <v>0</v>
      </c>
      <c r="H40" s="37">
        <f t="shared" ref="H40:H45" si="11">(F40+G40)</f>
        <v>0</v>
      </c>
    </row>
    <row r="41" spans="2:8" x14ac:dyDescent="0.3">
      <c r="B41" s="54" t="s">
        <v>9</v>
      </c>
      <c r="C41" s="121">
        <f>C40*0.05</f>
        <v>61402949.950000003</v>
      </c>
      <c r="D41" s="61"/>
      <c r="E41" s="40"/>
      <c r="F41" s="37">
        <f t="shared" si="9"/>
        <v>0</v>
      </c>
      <c r="G41" s="37">
        <f t="shared" si="10"/>
        <v>0</v>
      </c>
      <c r="H41" s="37">
        <f t="shared" si="11"/>
        <v>0</v>
      </c>
    </row>
    <row r="42" spans="2:8" ht="16.5" customHeight="1" x14ac:dyDescent="0.3">
      <c r="B42" s="62" t="s">
        <v>12</v>
      </c>
      <c r="C42" s="121">
        <f>+C37</f>
        <v>236366915.39999998</v>
      </c>
      <c r="D42" s="61"/>
      <c r="E42" s="40"/>
      <c r="F42" s="37">
        <f t="shared" si="9"/>
        <v>0</v>
      </c>
      <c r="G42" s="37">
        <f t="shared" si="10"/>
        <v>0</v>
      </c>
      <c r="H42" s="37">
        <f t="shared" si="11"/>
        <v>0</v>
      </c>
    </row>
    <row r="43" spans="2:8" ht="16.5" customHeight="1" x14ac:dyDescent="0.3">
      <c r="B43" s="54" t="s">
        <v>9</v>
      </c>
      <c r="C43" s="121">
        <f>C42*0.05</f>
        <v>11818345.77</v>
      </c>
      <c r="D43" s="61"/>
      <c r="E43" s="40"/>
      <c r="F43" s="37">
        <f t="shared" si="9"/>
        <v>0</v>
      </c>
      <c r="G43" s="37">
        <f t="shared" si="10"/>
        <v>0</v>
      </c>
      <c r="H43" s="37">
        <f t="shared" si="11"/>
        <v>0</v>
      </c>
    </row>
    <row r="44" spans="2:8" x14ac:dyDescent="0.3">
      <c r="B44" s="62" t="s">
        <v>11</v>
      </c>
      <c r="C44" s="121">
        <f>+C31</f>
        <v>515400</v>
      </c>
      <c r="D44" s="61"/>
      <c r="E44" s="40"/>
      <c r="F44" s="37">
        <f t="shared" si="9"/>
        <v>0</v>
      </c>
      <c r="G44" s="37">
        <f t="shared" si="10"/>
        <v>0</v>
      </c>
      <c r="H44" s="37">
        <f t="shared" si="11"/>
        <v>0</v>
      </c>
    </row>
    <row r="45" spans="2:8" ht="15.75" thickBot="1" x14ac:dyDescent="0.35">
      <c r="B45" s="54" t="s">
        <v>9</v>
      </c>
      <c r="C45" s="121">
        <f>C44*0.05</f>
        <v>25770</v>
      </c>
      <c r="D45" s="53"/>
      <c r="E45" s="40"/>
      <c r="F45" s="37">
        <f t="shared" si="9"/>
        <v>0</v>
      </c>
      <c r="G45" s="37">
        <f t="shared" si="10"/>
        <v>0</v>
      </c>
      <c r="H45" s="37">
        <f t="shared" si="11"/>
        <v>0</v>
      </c>
    </row>
    <row r="46" spans="2:8" ht="16.5" customHeight="1" thickBot="1" x14ac:dyDescent="0.35">
      <c r="B46" s="36"/>
      <c r="C46" s="128"/>
      <c r="D46" s="52"/>
      <c r="E46" s="52"/>
      <c r="F46" s="34"/>
      <c r="G46" s="51"/>
      <c r="H46" s="33">
        <f>SUM(H40:H45)</f>
        <v>0</v>
      </c>
    </row>
    <row r="47" spans="2:8" ht="15.75" thickBot="1" x14ac:dyDescent="0.35">
      <c r="B47" s="60" t="s">
        <v>10</v>
      </c>
      <c r="C47" s="129"/>
      <c r="D47" s="59"/>
      <c r="E47" s="59"/>
      <c r="F47" s="58"/>
      <c r="G47" s="57"/>
      <c r="H47" s="57"/>
    </row>
    <row r="48" spans="2:8" ht="18.75" customHeight="1" x14ac:dyDescent="0.3">
      <c r="B48" s="56" t="s">
        <v>17</v>
      </c>
      <c r="C48" s="121">
        <f>+C28</f>
        <v>29931505</v>
      </c>
      <c r="D48" s="55"/>
      <c r="E48" s="40"/>
      <c r="F48" s="37">
        <f>(C48*D48/1000)</f>
        <v>0</v>
      </c>
      <c r="G48" s="37">
        <f>(F48*19/100)</f>
        <v>0</v>
      </c>
      <c r="H48" s="37">
        <f>(F48+G48)</f>
        <v>0</v>
      </c>
    </row>
    <row r="49" spans="2:8" ht="18.75" customHeight="1" thickBot="1" x14ac:dyDescent="0.35">
      <c r="B49" s="54" t="s">
        <v>9</v>
      </c>
      <c r="C49" s="121">
        <f>C48*0.05</f>
        <v>1496575.25</v>
      </c>
      <c r="D49" s="53"/>
      <c r="E49" s="40"/>
      <c r="F49" s="37">
        <f>(C49*D49/1000)</f>
        <v>0</v>
      </c>
      <c r="G49" s="37">
        <f>(F49*19/100)</f>
        <v>0</v>
      </c>
      <c r="H49" s="37">
        <f>(F49+G49)</f>
        <v>0</v>
      </c>
    </row>
    <row r="50" spans="2:8" ht="15.75" thickBot="1" x14ac:dyDescent="0.35">
      <c r="B50" s="36"/>
      <c r="C50" s="121"/>
      <c r="D50" s="52"/>
      <c r="E50" s="52"/>
      <c r="F50" s="34"/>
      <c r="G50" s="51"/>
      <c r="H50" s="33">
        <f>SUM(H48:H49)</f>
        <v>0</v>
      </c>
    </row>
    <row r="51" spans="2:8" ht="15.75" customHeight="1" thickBot="1" x14ac:dyDescent="0.4">
      <c r="B51" s="101" t="s">
        <v>8</v>
      </c>
      <c r="C51" s="130"/>
      <c r="D51" s="50"/>
      <c r="E51" s="50"/>
      <c r="F51" s="42"/>
      <c r="G51" s="49"/>
      <c r="H51" s="49"/>
    </row>
    <row r="52" spans="2:8" x14ac:dyDescent="0.3">
      <c r="B52" s="41" t="s">
        <v>7</v>
      </c>
      <c r="C52" s="121">
        <v>3000000000</v>
      </c>
      <c r="D52" s="39"/>
      <c r="E52" s="38"/>
      <c r="F52" s="37">
        <f>(C52*D52/100)</f>
        <v>0</v>
      </c>
      <c r="G52" s="37">
        <f>(F52*19/100)</f>
        <v>0</v>
      </c>
      <c r="H52" s="37">
        <f>(F52+G52)</f>
        <v>0</v>
      </c>
    </row>
    <row r="53" spans="2:8" ht="15.75" thickBot="1" x14ac:dyDescent="0.35">
      <c r="B53" s="36"/>
      <c r="C53" s="128"/>
      <c r="D53" s="35"/>
      <c r="E53" s="35"/>
      <c r="F53" s="34"/>
      <c r="G53" s="34"/>
      <c r="H53" s="33">
        <f>H52</f>
        <v>0</v>
      </c>
    </row>
    <row r="54" spans="2:8" ht="16.5" thickBot="1" x14ac:dyDescent="0.4">
      <c r="B54" s="101" t="s">
        <v>32</v>
      </c>
      <c r="C54" s="130"/>
      <c r="D54" s="43"/>
      <c r="E54" s="43"/>
      <c r="F54" s="42"/>
      <c r="G54" s="42"/>
      <c r="H54" s="42"/>
    </row>
    <row r="55" spans="2:8" x14ac:dyDescent="0.3">
      <c r="B55" s="45" t="s">
        <v>5</v>
      </c>
      <c r="C55" s="131">
        <v>350000000</v>
      </c>
      <c r="D55" s="39"/>
      <c r="E55" s="48"/>
      <c r="F55" s="47">
        <f>(C55*D55/100)</f>
        <v>0</v>
      </c>
      <c r="G55" s="46">
        <f>(F55*19/100)</f>
        <v>0</v>
      </c>
      <c r="H55" s="46">
        <f>(F55+G55)</f>
        <v>0</v>
      </c>
    </row>
    <row r="56" spans="2:8" ht="15.75" thickBot="1" x14ac:dyDescent="0.35">
      <c r="B56" s="36"/>
      <c r="C56" s="128"/>
      <c r="D56" s="35"/>
      <c r="E56" s="35"/>
      <c r="F56" s="34"/>
      <c r="G56" s="34"/>
      <c r="H56" s="33">
        <f>H55</f>
        <v>0</v>
      </c>
    </row>
    <row r="57" spans="2:8" ht="16.5" thickBot="1" x14ac:dyDescent="0.4">
      <c r="B57" s="101" t="s">
        <v>6</v>
      </c>
      <c r="C57" s="130"/>
      <c r="D57" s="43"/>
      <c r="E57" s="43"/>
      <c r="F57" s="42"/>
      <c r="G57" s="42"/>
      <c r="H57" s="42"/>
    </row>
    <row r="58" spans="2:8" x14ac:dyDescent="0.3">
      <c r="B58" s="41" t="s">
        <v>5</v>
      </c>
      <c r="C58" s="121">
        <v>800000000</v>
      </c>
      <c r="D58" s="39"/>
      <c r="E58" s="44"/>
      <c r="F58" s="37">
        <f>(C58*D58/100)</f>
        <v>0</v>
      </c>
      <c r="G58" s="37">
        <f>(F58*19/100)</f>
        <v>0</v>
      </c>
      <c r="H58" s="37">
        <f>(F58+G58)</f>
        <v>0</v>
      </c>
    </row>
    <row r="59" spans="2:8" ht="15.75" thickBot="1" x14ac:dyDescent="0.35">
      <c r="B59" s="36"/>
      <c r="C59" s="128"/>
      <c r="D59" s="35"/>
      <c r="E59" s="35"/>
      <c r="F59" s="34"/>
      <c r="G59" s="34"/>
      <c r="H59" s="33">
        <f>H58</f>
        <v>0</v>
      </c>
    </row>
    <row r="60" spans="2:8" ht="16.5" thickBot="1" x14ac:dyDescent="0.4">
      <c r="B60" s="101" t="s">
        <v>35</v>
      </c>
      <c r="C60" s="130"/>
      <c r="D60" s="43"/>
      <c r="E60" s="43"/>
      <c r="F60" s="42"/>
      <c r="G60" s="42"/>
      <c r="H60" s="42"/>
    </row>
    <row r="61" spans="2:8" x14ac:dyDescent="0.3">
      <c r="B61" s="94" t="s">
        <v>36</v>
      </c>
      <c r="C61" s="121">
        <v>216964837</v>
      </c>
      <c r="D61" s="39"/>
      <c r="E61" s="44"/>
      <c r="F61" s="37">
        <f>(C61*D61/100)</f>
        <v>0</v>
      </c>
      <c r="G61" s="37">
        <f>(F61*19/100)</f>
        <v>0</v>
      </c>
      <c r="H61" s="95">
        <f>(F61+G61)</f>
        <v>0</v>
      </c>
    </row>
    <row r="62" spans="2:8" ht="15.75" thickBot="1" x14ac:dyDescent="0.35">
      <c r="B62" s="74"/>
      <c r="C62" s="132"/>
      <c r="D62" s="92"/>
      <c r="E62" s="35"/>
      <c r="F62" s="93"/>
      <c r="G62" s="93"/>
      <c r="H62" s="33">
        <f>H61</f>
        <v>0</v>
      </c>
    </row>
    <row r="63" spans="2:8" ht="16.5" thickBot="1" x14ac:dyDescent="0.4">
      <c r="B63" s="101" t="s">
        <v>37</v>
      </c>
      <c r="C63" s="130"/>
      <c r="D63" s="43"/>
      <c r="E63" s="43"/>
      <c r="F63" s="42"/>
      <c r="G63" s="42"/>
      <c r="H63" s="42"/>
    </row>
    <row r="64" spans="2:8" x14ac:dyDescent="0.3">
      <c r="B64" s="94" t="s">
        <v>38</v>
      </c>
      <c r="C64" s="121"/>
      <c r="D64" s="39"/>
      <c r="E64" s="44"/>
      <c r="F64" s="37">
        <f>(C64*D64/100)</f>
        <v>0</v>
      </c>
      <c r="G64" s="37">
        <f>(F64*19/100)</f>
        <v>0</v>
      </c>
      <c r="H64" s="95">
        <f>(F64+G64)</f>
        <v>0</v>
      </c>
    </row>
    <row r="65" spans="2:8" ht="15.75" thickBot="1" x14ac:dyDescent="0.35">
      <c r="B65" s="74"/>
      <c r="C65" s="132"/>
      <c r="D65" s="92"/>
      <c r="E65" s="35"/>
      <c r="F65" s="93"/>
      <c r="G65" s="93"/>
      <c r="H65" s="33">
        <f>H64</f>
        <v>0</v>
      </c>
    </row>
    <row r="66" spans="2:8" s="96" customFormat="1" ht="27" customHeight="1" thickBot="1" x14ac:dyDescent="0.25">
      <c r="B66" s="143" t="s">
        <v>58</v>
      </c>
      <c r="C66" s="133"/>
      <c r="D66" s="97"/>
      <c r="E66" s="97"/>
      <c r="F66" s="98"/>
      <c r="G66" s="98"/>
      <c r="H66" s="99"/>
    </row>
    <row r="67" spans="2:8" s="25" customFormat="1" ht="12.75" customHeight="1" thickBot="1" x14ac:dyDescent="0.35">
      <c r="B67" s="32"/>
      <c r="C67" s="134"/>
      <c r="D67" s="31"/>
      <c r="E67" s="31"/>
      <c r="F67" s="27"/>
      <c r="G67" s="30"/>
      <c r="H67" s="106"/>
    </row>
    <row r="68" spans="2:8" s="25" customFormat="1" ht="30" customHeight="1" thickBot="1" x14ac:dyDescent="0.4">
      <c r="B68" s="29" t="s">
        <v>4</v>
      </c>
      <c r="C68" s="134"/>
      <c r="D68" s="28"/>
      <c r="E68" s="28"/>
      <c r="F68" s="27"/>
      <c r="G68" s="27"/>
      <c r="H68" s="26">
        <f>H19+H34+H38+H46+H50+H53+H56+H59+H62+H66</f>
        <v>0</v>
      </c>
    </row>
    <row r="69" spans="2:8" x14ac:dyDescent="0.3">
      <c r="B69" s="24"/>
      <c r="C69" s="135"/>
      <c r="D69" s="23"/>
      <c r="E69" s="22"/>
      <c r="F69" s="21"/>
      <c r="G69" s="20"/>
      <c r="H69" s="20"/>
    </row>
    <row r="70" spans="2:8" s="10" customFormat="1" ht="14.25" customHeight="1" x14ac:dyDescent="0.3">
      <c r="C70" s="136"/>
      <c r="D70" s="19"/>
      <c r="E70" s="17"/>
      <c r="F70" s="18"/>
      <c r="G70" s="11" t="s">
        <v>0</v>
      </c>
      <c r="H70" s="11"/>
    </row>
    <row r="71" spans="2:8" s="10" customFormat="1" x14ac:dyDescent="0.3">
      <c r="B71" s="14" t="s">
        <v>3</v>
      </c>
      <c r="C71" s="137">
        <v>265597978.23464102</v>
      </c>
      <c r="D71" s="16"/>
      <c r="E71" s="17"/>
      <c r="F71" s="13"/>
      <c r="G71" s="11"/>
      <c r="H71" s="11"/>
    </row>
    <row r="72" spans="2:8" s="10" customFormat="1" x14ac:dyDescent="0.3">
      <c r="B72" s="14" t="s">
        <v>2</v>
      </c>
      <c r="C72" s="137" t="e">
        <v>#REF!</v>
      </c>
      <c r="D72" s="16"/>
      <c r="E72" s="17"/>
      <c r="F72" s="13"/>
      <c r="G72" s="11"/>
      <c r="H72" s="11"/>
    </row>
    <row r="73" spans="2:8" s="10" customFormat="1" x14ac:dyDescent="0.3">
      <c r="B73" s="14" t="s">
        <v>1</v>
      </c>
      <c r="C73" s="137" t="e">
        <v>#REF!</v>
      </c>
      <c r="D73" s="16"/>
      <c r="E73" s="17"/>
      <c r="F73" s="13"/>
      <c r="G73" s="11"/>
      <c r="H73" s="11"/>
    </row>
    <row r="74" spans="2:8" s="10" customFormat="1" x14ac:dyDescent="0.3">
      <c r="B74" s="107" t="s">
        <v>43</v>
      </c>
      <c r="C74" s="137"/>
      <c r="D74" s="16"/>
      <c r="E74" s="15"/>
      <c r="F74" s="13"/>
      <c r="G74" s="11"/>
      <c r="H74" s="11"/>
    </row>
    <row r="75" spans="2:8" s="10" customFormat="1" x14ac:dyDescent="0.3">
      <c r="B75" s="107" t="s">
        <v>44</v>
      </c>
      <c r="C75" s="137"/>
      <c r="D75" s="14"/>
      <c r="E75" s="15"/>
      <c r="F75" s="13"/>
      <c r="G75" s="11"/>
      <c r="H75" s="11"/>
    </row>
    <row r="76" spans="2:8" s="10" customFormat="1" x14ac:dyDescent="0.3">
      <c r="B76" s="107" t="s">
        <v>45</v>
      </c>
      <c r="C76" s="137"/>
      <c r="D76" s="14"/>
      <c r="E76" s="12"/>
      <c r="F76" s="13"/>
      <c r="G76" s="11" t="s">
        <v>0</v>
      </c>
      <c r="H76" s="11"/>
    </row>
    <row r="77" spans="2:8" s="10" customFormat="1" x14ac:dyDescent="0.3">
      <c r="B77" s="107" t="s">
        <v>46</v>
      </c>
      <c r="C77" s="138">
        <v>42794</v>
      </c>
      <c r="E77" s="12"/>
      <c r="F77" s="11"/>
      <c r="G77" s="11"/>
      <c r="H77" s="11"/>
    </row>
    <row r="78" spans="2:8" s="10" customFormat="1" x14ac:dyDescent="0.3">
      <c r="B78" s="107" t="s">
        <v>47</v>
      </c>
      <c r="C78" s="138">
        <v>43159</v>
      </c>
      <c r="E78" s="12"/>
      <c r="F78" s="11"/>
      <c r="G78" s="11"/>
      <c r="H78" s="11"/>
    </row>
    <row r="79" spans="2:8" s="10" customFormat="1" x14ac:dyDescent="0.3">
      <c r="B79" s="107" t="s">
        <v>48</v>
      </c>
      <c r="C79" s="138">
        <v>320</v>
      </c>
      <c r="E79" s="12"/>
      <c r="F79" s="11"/>
      <c r="G79" s="11"/>
      <c r="H79" s="11"/>
    </row>
    <row r="80" spans="2:8" s="10" customFormat="1" x14ac:dyDescent="0.3">
      <c r="B80" s="107" t="s">
        <v>49</v>
      </c>
      <c r="C80" s="138"/>
      <c r="E80" s="12"/>
      <c r="F80" s="11"/>
      <c r="G80" s="11"/>
      <c r="H80" s="11"/>
    </row>
    <row r="81" spans="2:8" s="10" customFormat="1" x14ac:dyDescent="0.3">
      <c r="B81" s="107" t="s">
        <v>50</v>
      </c>
      <c r="C81" s="138"/>
      <c r="E81" s="12"/>
      <c r="F81" s="11"/>
      <c r="G81" s="11"/>
      <c r="H81" s="11"/>
    </row>
    <row r="82" spans="2:8" s="10" customFormat="1" x14ac:dyDescent="0.3">
      <c r="B82" s="107" t="s">
        <v>51</v>
      </c>
      <c r="C82" s="138"/>
      <c r="E82" s="12"/>
      <c r="F82" s="11"/>
      <c r="G82" s="11"/>
      <c r="H82" s="11"/>
    </row>
    <row r="83" spans="2:8" s="10" customFormat="1" x14ac:dyDescent="0.3">
      <c r="C83" s="138"/>
      <c r="E83" s="9"/>
      <c r="F83" s="11"/>
      <c r="G83" s="11"/>
      <c r="H83" s="11"/>
    </row>
    <row r="84" spans="2:8" s="7" customFormat="1" x14ac:dyDescent="0.3">
      <c r="C84" s="139"/>
      <c r="E84" s="9"/>
      <c r="F84" s="8"/>
      <c r="G84" s="8"/>
      <c r="H84" s="8"/>
    </row>
    <row r="85" spans="2:8" s="7" customFormat="1" x14ac:dyDescent="0.3">
      <c r="C85" s="139"/>
      <c r="E85" s="6"/>
      <c r="F85" s="8"/>
      <c r="G85" s="8"/>
      <c r="H85" s="8"/>
    </row>
    <row r="86" spans="2:8" s="4" customFormat="1" x14ac:dyDescent="0.3">
      <c r="C86" s="140"/>
      <c r="E86" s="6"/>
      <c r="F86" s="5"/>
      <c r="G86" s="5"/>
      <c r="H86" s="5"/>
    </row>
    <row r="87" spans="2:8" s="4" customFormat="1" x14ac:dyDescent="0.3">
      <c r="C87" s="140"/>
      <c r="E87" s="6"/>
      <c r="F87" s="5"/>
      <c r="G87" s="5"/>
      <c r="H87" s="5"/>
    </row>
    <row r="88" spans="2:8" s="4" customFormat="1" x14ac:dyDescent="0.3">
      <c r="C88" s="140"/>
      <c r="E88" s="3"/>
      <c r="F88" s="5"/>
      <c r="G88" s="5"/>
      <c r="H88" s="5"/>
    </row>
  </sheetData>
  <mergeCells count="5">
    <mergeCell ref="B2:H3"/>
    <mergeCell ref="B6:H6"/>
    <mergeCell ref="D4:E4"/>
    <mergeCell ref="G4:H4"/>
    <mergeCell ref="B1:H1"/>
  </mergeCells>
  <pageMargins left="0.7" right="0.7" top="0.75" bottom="0.75" header="0.3" footer="0.3"/>
  <pageSetup orientation="portrait" r:id="rId1"/>
  <ignoredErrors>
    <ignoredError sqref="C42 C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ECONOMICO</vt:lpstr>
    </vt:vector>
  </TitlesOfParts>
  <Company>ARTHUR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Hernandez</dc:creator>
  <cp:lastModifiedBy>wialg</cp:lastModifiedBy>
  <dcterms:created xsi:type="dcterms:W3CDTF">2018-07-12T16:44:03Z</dcterms:created>
  <dcterms:modified xsi:type="dcterms:W3CDTF">2020-08-11T00:53:51Z</dcterms:modified>
</cp:coreProperties>
</file>