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Pc\Downloads\"/>
    </mc:Choice>
  </mc:AlternateContent>
  <bookViews>
    <workbookView xWindow="0" yWindow="0" windowWidth="28800" windowHeight="11955"/>
  </bookViews>
  <sheets>
    <sheet name="CUADRO ECONOMICO" sheetId="1" r:id="rId1"/>
  </sheets>
  <externalReferences>
    <externalReference r:id="rId2"/>
    <externalReference r:id="rId3"/>
  </externalReferences>
  <definedNames>
    <definedName name="_Toc140149825_1">[1]JURIDICA!#REF!</definedName>
    <definedName name="_Toc140149825_59">#REF!</definedName>
    <definedName name="_Toc142149825_60">#REF!</definedName>
    <definedName name="AMOR">[1]JURIDICA!#REF!</definedName>
    <definedName name="FFFFFFF">#REF!</definedName>
    <definedName name="GG">[1]JURIDICA!#REF!</definedName>
    <definedName name="GGGGGG">#REF!</definedName>
    <definedName name="opcion2">'[2]CUADRO RESUMEN'!$L$21</definedName>
    <definedName name="opcion3">'[2]CUADRO RESUMEN'!$L$22</definedName>
    <definedName name="opcion4">'[2]CUADRO RESUMEN'!$L$23</definedName>
    <definedName name="opcion5">'[2]CUADRO RESUMEN'!$L$24</definedName>
    <definedName name="opcion6">'[2]CUADRO RESUMEN'!$L$25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22" i="1"/>
  <c r="C17" i="1"/>
  <c r="C39" i="1" l="1"/>
  <c r="C36" i="1"/>
  <c r="C41" i="1" s="1"/>
  <c r="C27" i="1"/>
  <c r="C25" i="1"/>
  <c r="C26" i="1" s="1"/>
  <c r="C23" i="1"/>
  <c r="C21" i="1"/>
  <c r="F21" i="1" s="1"/>
  <c r="G21" i="1" s="1"/>
  <c r="H21" i="1" s="1"/>
  <c r="C13" i="1"/>
  <c r="C11" i="1"/>
  <c r="F14" i="1"/>
  <c r="G14" i="1" s="1"/>
  <c r="F15" i="1"/>
  <c r="G15" i="1" s="1"/>
  <c r="H15" i="1" s="1"/>
  <c r="C31" i="1" l="1"/>
  <c r="C32" i="1" s="1"/>
  <c r="C37" i="1"/>
  <c r="H14" i="1"/>
  <c r="B4" i="1"/>
  <c r="F60" i="1" l="1"/>
  <c r="F30" i="1"/>
  <c r="F11" i="1"/>
  <c r="F10" i="1"/>
  <c r="G10" i="1" s="1"/>
  <c r="H10" i="1" s="1"/>
  <c r="G60" i="1" l="1"/>
  <c r="H60" i="1" s="1"/>
  <c r="H61" i="1" s="1"/>
  <c r="G30" i="1"/>
  <c r="H30" i="1" s="1"/>
  <c r="G11" i="1"/>
  <c r="H11" i="1" s="1"/>
  <c r="F12" i="1"/>
  <c r="G12" i="1" s="1"/>
  <c r="F13" i="1"/>
  <c r="G13" i="1" s="1"/>
  <c r="H13" i="1" s="1"/>
  <c r="F16" i="1"/>
  <c r="G16" i="1" s="1"/>
  <c r="H16" i="1" s="1"/>
  <c r="F17" i="1"/>
  <c r="G17" i="1" s="1"/>
  <c r="F18" i="1"/>
  <c r="F22" i="1"/>
  <c r="F24" i="1"/>
  <c r="G24" i="1" s="1"/>
  <c r="F25" i="1"/>
  <c r="G25" i="1" s="1"/>
  <c r="F26" i="1"/>
  <c r="F27" i="1"/>
  <c r="F31" i="1"/>
  <c r="G31" i="1" s="1"/>
  <c r="H31" i="1" s="1"/>
  <c r="F32" i="1"/>
  <c r="G32" i="1" s="1"/>
  <c r="F33" i="1"/>
  <c r="G33" i="1" s="1"/>
  <c r="F37" i="1"/>
  <c r="F38" i="1"/>
  <c r="G38" i="1" s="1"/>
  <c r="H38" i="1" s="1"/>
  <c r="F39" i="1"/>
  <c r="G39" i="1" s="1"/>
  <c r="F40" i="1"/>
  <c r="G40" i="1" s="1"/>
  <c r="F41" i="1"/>
  <c r="F44" i="1"/>
  <c r="F45" i="1"/>
  <c r="F48" i="1"/>
  <c r="G48" i="1" s="1"/>
  <c r="F51" i="1"/>
  <c r="G51" i="1" s="1"/>
  <c r="F54" i="1"/>
  <c r="G54" i="1" s="1"/>
  <c r="F57" i="1"/>
  <c r="G57" i="1" s="1"/>
  <c r="G44" i="1" l="1"/>
  <c r="H44" i="1" s="1"/>
  <c r="H57" i="1"/>
  <c r="H58" i="1" s="1"/>
  <c r="F36" i="1"/>
  <c r="G36" i="1" s="1"/>
  <c r="G27" i="1"/>
  <c r="H27" i="1" s="1"/>
  <c r="G22" i="1"/>
  <c r="H22" i="1" s="1"/>
  <c r="F23" i="1"/>
  <c r="G23" i="1" s="1"/>
  <c r="H23" i="1" s="1"/>
  <c r="G18" i="1"/>
  <c r="H18" i="1" s="1"/>
  <c r="H51" i="1"/>
  <c r="H52" i="1" s="1"/>
  <c r="H25" i="1"/>
  <c r="H32" i="1"/>
  <c r="H54" i="1"/>
  <c r="H55" i="1" s="1"/>
  <c r="H48" i="1"/>
  <c r="H49" i="1" s="1"/>
  <c r="H40" i="1"/>
  <c r="H24" i="1"/>
  <c r="H12" i="1"/>
  <c r="G45" i="1"/>
  <c r="H45" i="1" s="1"/>
  <c r="G41" i="1"/>
  <c r="H41" i="1" s="1"/>
  <c r="G26" i="1"/>
  <c r="H26" i="1" s="1"/>
  <c r="G37" i="1"/>
  <c r="H37" i="1" s="1"/>
  <c r="H39" i="1"/>
  <c r="H33" i="1"/>
  <c r="H17" i="1"/>
  <c r="H19" i="1" l="1"/>
  <c r="H34" i="1"/>
  <c r="H46" i="1"/>
  <c r="H28" i="1"/>
  <c r="H36" i="1"/>
  <c r="H42" i="1" s="1"/>
  <c r="H64" i="1" l="1"/>
</calcChain>
</file>

<file path=xl/sharedStrings.xml><?xml version="1.0" encoding="utf-8"?>
<sst xmlns="http://schemas.openxmlformats.org/spreadsheetml/2006/main" count="74" uniqueCount="58">
  <si>
    <t xml:space="preserve"> </t>
  </si>
  <si>
    <t>TOTAL PROGRAMA DE SEGUROS</t>
  </si>
  <si>
    <t>2. CIA SEGURO GENERALES</t>
  </si>
  <si>
    <t>1. CIA SEGURO GENERALES</t>
  </si>
  <si>
    <t>TOTAL</t>
  </si>
  <si>
    <t>BASICO</t>
  </si>
  <si>
    <t>R.C SERVIDORES PUBLICOS</t>
  </si>
  <si>
    <t>LIMITE ASEGURADO</t>
  </si>
  <si>
    <t>RESPONSABILIDAD CIVIL</t>
  </si>
  <si>
    <t>INDICE VARIABLE 5%</t>
  </si>
  <si>
    <t>MAQUINARIA Y EQUIPO(EN GENERAL )</t>
  </si>
  <si>
    <t>ROTURA DE MAQUINARIA</t>
  </si>
  <si>
    <t>EQUIPOS DE COMUNICACIÓN</t>
  </si>
  <si>
    <t xml:space="preserve">EQUIPOS MOVILES Y PORTATILES </t>
  </si>
  <si>
    <t>EQUIPO ELECTRICOS Y ELECTRONICOS</t>
  </si>
  <si>
    <t>CORRIENTE DEBIL</t>
  </si>
  <si>
    <t>DINERO DENTRO Y FUERA DE CAJA FUERTE</t>
  </si>
  <si>
    <t>MAQUINARIA Y HERRAMIENTA</t>
  </si>
  <si>
    <t>SUSTRACCION TODO RIESGO</t>
  </si>
  <si>
    <t>EQUIPO ELECTRONICO SOFWARE Y  LICENCIAS</t>
  </si>
  <si>
    <t>MAQUINARIA Y EQUIPO</t>
  </si>
  <si>
    <t xml:space="preserve">CONTENIDOS </t>
  </si>
  <si>
    <t>MERCANCIAS EN ALMACEN</t>
  </si>
  <si>
    <t>SUSTRACCION</t>
  </si>
  <si>
    <t>MUEBLES Y ENSERES (CONTENIDOS)</t>
  </si>
  <si>
    <t>INCENDIO Y/O ANEXOS</t>
  </si>
  <si>
    <t xml:space="preserve">SEGURO DE DAÑOS MATERIALES </t>
  </si>
  <si>
    <t>TOTAL PRIMAS</t>
  </si>
  <si>
    <t>IVA</t>
  </si>
  <si>
    <t>PRIMA</t>
  </si>
  <si>
    <t>TIPO TASA</t>
  </si>
  <si>
    <t>TASA</t>
  </si>
  <si>
    <t>VR. ASEGURADO</t>
  </si>
  <si>
    <t>AMPAROS</t>
  </si>
  <si>
    <t>COMPAÑÍA 1</t>
  </si>
  <si>
    <t>RESUMEN GENERAL</t>
  </si>
  <si>
    <t>INCLUSIONES, POLIZA DE POLIZAS DE CUMPLIMIENTO Y R.C.E Y TODO RIESGO DAÑO MATERIALES</t>
  </si>
  <si>
    <t>MANEJO GLOBAL SECTOR OFICIAL</t>
  </si>
  <si>
    <t>EDIFICIOS</t>
  </si>
  <si>
    <t>OBRAS DE ARTE</t>
  </si>
  <si>
    <t>SEGUROS DE AUTOMOVILES TODO RIESGO</t>
  </si>
  <si>
    <t xml:space="preserve">PARQUE AUTOMOTOR - 2 VEHICULOS </t>
  </si>
  <si>
    <t>SEGURO DE AUTOMOVILES ( SOAT )</t>
  </si>
  <si>
    <t>PARQUE AUTOMOTOR - 2 VEHICULOS  ( Los de Ley )</t>
  </si>
  <si>
    <t>Desde :</t>
  </si>
  <si>
    <t>Hasta :</t>
  </si>
  <si>
    <t>VIGENCIA</t>
  </si>
  <si>
    <t>CUADRO ECONOMICO</t>
  </si>
  <si>
    <t>______________________________</t>
  </si>
  <si>
    <t>FIRMA</t>
  </si>
  <si>
    <t>NOMBRE DEL REPRESENTANTE LEGAL:</t>
  </si>
  <si>
    <t>NOMBRE O RAZÓN SOCIAL:</t>
  </si>
  <si>
    <t>NIT:</t>
  </si>
  <si>
    <t>DOCUMENTO DE IDENTIDAD:</t>
  </si>
  <si>
    <t>CIUDAD:</t>
  </si>
  <si>
    <t>DIRECCIÓN:</t>
  </si>
  <si>
    <t>TELÉFONO:</t>
  </si>
  <si>
    <t>FORMATO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</si>
</sst>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$&quot;\ * #,##0_-;\-&quot;$&quot;\ * #,##0_-;_-&quot;$&quot;\ * &quot;-&quot;_-;_-@_-"/>
    <numFmt numFmtId="165" formatCode="_ [$$-340A]* #,##0_ ;_ [$$-340A]* \-#,##0_ ;_ [$$-340A]* &quot;-&quot;_ ;_ @_ "/>
    <numFmt numFmtId="166" formatCode="_-* #,##0.00\ _F_-;\-* #,##0.00\ _F_-;_-* &quot;-&quot;??\ _F_-;_-@_-"/>
    <numFmt numFmtId="167" formatCode="_-* #,##0\ _F_-;\-* #,##0\ _F_-;_-* &quot;-&quot;??\ _F_-;_-@_-"/>
    <numFmt numFmtId="168" formatCode="_-[$$-340A]\ * #,##0.00_-;\-[$$-340A]\ * #,##0.00_-;_-[$$-340A]\ * &quot;-&quot;??_-;_-@_-"/>
    <numFmt numFmtId="169" formatCode="0.0%"/>
    <numFmt numFmtId="170" formatCode="yyyy\-mm\-dd;@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0"/>
      <color rgb="FFFF0000"/>
      <name val="Trebuchet MS"/>
      <family val="2"/>
    </font>
    <font>
      <sz val="10"/>
      <color theme="0"/>
      <name val="Trebuchet MS"/>
      <family val="2"/>
    </font>
    <font>
      <b/>
      <i/>
      <sz val="10"/>
      <color theme="0"/>
      <name val="Trebuchet MS"/>
      <family val="2"/>
    </font>
    <font>
      <b/>
      <i/>
      <sz val="10"/>
      <name val="Trebuchet MS"/>
      <family val="2"/>
    </font>
    <font>
      <b/>
      <i/>
      <sz val="9"/>
      <color theme="0"/>
      <name val="Trebuchet MS"/>
      <family val="2"/>
    </font>
    <font>
      <b/>
      <i/>
      <sz val="8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8"/>
      <name val="Arial"/>
      <family val="2"/>
    </font>
    <font>
      <sz val="8"/>
      <name val="Segoe UI"/>
      <family val="2"/>
    </font>
    <font>
      <sz val="8"/>
      <name val="Arial"/>
      <family val="2"/>
    </font>
    <font>
      <b/>
      <sz val="10"/>
      <color theme="0"/>
      <name val="Trebuchet MS"/>
      <family val="2"/>
    </font>
    <font>
      <b/>
      <sz val="14"/>
      <name val="Trebuchet MS"/>
      <family val="2"/>
    </font>
    <font>
      <b/>
      <i/>
      <sz val="8"/>
      <name val="Arial"/>
      <family val="2"/>
    </font>
    <font>
      <b/>
      <i/>
      <sz val="9"/>
      <name val="Trebuchet MS"/>
      <family val="2"/>
    </font>
    <font>
      <b/>
      <sz val="9"/>
      <name val="Trebuchet MS"/>
      <family val="2"/>
    </font>
    <font>
      <b/>
      <i/>
      <u/>
      <sz val="8"/>
      <name val="Trebuchet MS"/>
      <family val="2"/>
    </font>
    <font>
      <sz val="10"/>
      <name val="Arial Narrow"/>
      <family val="2"/>
    </font>
    <font>
      <i/>
      <sz val="1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/>
    <xf numFmtId="0" fontId="1" fillId="0" borderId="0"/>
  </cellStyleXfs>
  <cellXfs count="132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4" fillId="2" borderId="0" xfId="0" applyFont="1" applyFill="1"/>
    <xf numFmtId="3" fontId="4" fillId="2" borderId="0" xfId="0" applyNumberFormat="1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Border="1"/>
    <xf numFmtId="3" fontId="4" fillId="2" borderId="0" xfId="0" applyNumberFormat="1" applyFont="1" applyFill="1" applyBorder="1"/>
    <xf numFmtId="0" fontId="4" fillId="2" borderId="0" xfId="0" applyFont="1" applyFill="1" applyBorder="1" applyAlignment="1">
      <alignment wrapText="1"/>
    </xf>
    <xf numFmtId="14" fontId="4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165" fontId="5" fillId="2" borderId="0" xfId="0" applyNumberFormat="1" applyFont="1" applyFill="1" applyBorder="1"/>
    <xf numFmtId="165" fontId="5" fillId="2" borderId="0" xfId="0" applyNumberFormat="1" applyFont="1" applyFill="1" applyBorder="1" applyAlignment="1">
      <alignment wrapText="1"/>
    </xf>
    <xf numFmtId="3" fontId="4" fillId="2" borderId="0" xfId="4" applyNumberFormat="1" applyFont="1" applyFill="1" applyBorder="1" applyAlignment="1">
      <alignment horizontal="right"/>
    </xf>
    <xf numFmtId="167" fontId="4" fillId="2" borderId="0" xfId="4" applyNumberFormat="1" applyFont="1" applyFill="1" applyBorder="1" applyAlignment="1">
      <alignment horizontal="right"/>
    </xf>
    <xf numFmtId="3" fontId="2" fillId="2" borderId="0" xfId="4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7" fontId="4" fillId="2" borderId="0" xfId="4" applyNumberFormat="1" applyFont="1" applyFill="1" applyBorder="1" applyAlignment="1">
      <alignment horizontal="right" wrapText="1"/>
    </xf>
    <xf numFmtId="168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/>
    <xf numFmtId="3" fontId="7" fillId="3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168" fontId="8" fillId="2" borderId="1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3" fontId="8" fillId="2" borderId="1" xfId="4" applyNumberFormat="1" applyFont="1" applyFill="1" applyBorder="1" applyAlignment="1">
      <alignment horizontal="right"/>
    </xf>
    <xf numFmtId="167" fontId="8" fillId="2" borderId="1" xfId="4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center" wrapText="1"/>
    </xf>
    <xf numFmtId="3" fontId="9" fillId="4" borderId="3" xfId="4" applyNumberFormat="1" applyFont="1" applyFill="1" applyBorder="1" applyAlignment="1">
      <alignment horizontal="right"/>
    </xf>
    <xf numFmtId="3" fontId="10" fillId="2" borderId="4" xfId="4" applyNumberFormat="1" applyFont="1" applyFill="1" applyBorder="1" applyAlignment="1">
      <alignment horizontal="right"/>
    </xf>
    <xf numFmtId="167" fontId="10" fillId="2" borderId="4" xfId="4" applyNumberFormat="1" applyFont="1" applyFill="1" applyBorder="1" applyAlignment="1">
      <alignment horizontal="right"/>
    </xf>
    <xf numFmtId="0" fontId="10" fillId="2" borderId="5" xfId="0" applyFont="1" applyFill="1" applyBorder="1"/>
    <xf numFmtId="3" fontId="10" fillId="2" borderId="6" xfId="2" applyNumberFormat="1" applyFont="1" applyFill="1" applyBorder="1" applyAlignment="1">
      <alignment horizontal="right"/>
    </xf>
    <xf numFmtId="169" fontId="12" fillId="0" borderId="0" xfId="5" applyNumberFormat="1" applyFont="1" applyFill="1" applyBorder="1" applyAlignment="1">
      <alignment horizontal="left" vertical="center" wrapText="1"/>
    </xf>
    <xf numFmtId="4" fontId="13" fillId="2" borderId="7" xfId="1" applyNumberFormat="1" applyFont="1" applyFill="1" applyBorder="1" applyAlignment="1">
      <alignment horizontal="center" wrapText="1"/>
    </xf>
    <xf numFmtId="167" fontId="10" fillId="2" borderId="6" xfId="4" applyNumberFormat="1" applyFont="1" applyFill="1" applyBorder="1" applyAlignment="1">
      <alignment horizontal="right"/>
    </xf>
    <xf numFmtId="0" fontId="10" fillId="2" borderId="7" xfId="0" applyFont="1" applyFill="1" applyBorder="1"/>
    <xf numFmtId="3" fontId="10" fillId="5" borderId="1" xfId="4" applyNumberFormat="1" applyFont="1" applyFill="1" applyBorder="1" applyAlignment="1">
      <alignment horizontal="right"/>
    </xf>
    <xf numFmtId="167" fontId="10" fillId="5" borderId="1" xfId="4" applyNumberFormat="1" applyFont="1" applyFill="1" applyBorder="1" applyAlignment="1">
      <alignment horizontal="right"/>
    </xf>
    <xf numFmtId="169" fontId="12" fillId="0" borderId="7" xfId="5" applyNumberFormat="1" applyFont="1" applyFill="1" applyBorder="1" applyAlignment="1">
      <alignment horizontal="left" vertical="center" wrapText="1"/>
    </xf>
    <xf numFmtId="167" fontId="13" fillId="2" borderId="9" xfId="4" applyNumberFormat="1" applyFont="1" applyFill="1" applyBorder="1" applyAlignment="1">
      <alignment horizontal="right"/>
    </xf>
    <xf numFmtId="0" fontId="13" fillId="2" borderId="10" xfId="0" applyFont="1" applyFill="1" applyBorder="1"/>
    <xf numFmtId="3" fontId="10" fillId="2" borderId="9" xfId="4" applyNumberFormat="1" applyFont="1" applyFill="1" applyBorder="1" applyAlignment="1">
      <alignment horizontal="right"/>
    </xf>
    <xf numFmtId="3" fontId="10" fillId="2" borderId="9" xfId="1" applyNumberFormat="1" applyFont="1" applyFill="1" applyBorder="1" applyAlignment="1">
      <alignment horizontal="right" wrapText="1"/>
    </xf>
    <xf numFmtId="167" fontId="10" fillId="2" borderId="9" xfId="4" applyNumberFormat="1" applyFont="1" applyFill="1" applyBorder="1" applyAlignment="1">
      <alignment horizontal="right"/>
    </xf>
    <xf numFmtId="3" fontId="10" fillId="5" borderId="1" xfId="0" applyNumberFormat="1" applyFont="1" applyFill="1" applyBorder="1"/>
    <xf numFmtId="0" fontId="10" fillId="5" borderId="1" xfId="0" applyFont="1" applyFill="1" applyBorder="1"/>
    <xf numFmtId="3" fontId="10" fillId="2" borderId="4" xfId="0" applyNumberFormat="1" applyFont="1" applyFill="1" applyBorder="1"/>
    <xf numFmtId="0" fontId="10" fillId="2" borderId="4" xfId="0" applyFont="1" applyFill="1" applyBorder="1"/>
    <xf numFmtId="4" fontId="13" fillId="2" borderId="11" xfId="1" applyNumberFormat="1" applyFont="1" applyFill="1" applyBorder="1" applyAlignment="1">
      <alignment horizontal="center" wrapText="1"/>
    </xf>
    <xf numFmtId="0" fontId="13" fillId="2" borderId="12" xfId="0" applyFont="1" applyFill="1" applyBorder="1"/>
    <xf numFmtId="4" fontId="13" fillId="2" borderId="10" xfId="1" applyNumberFormat="1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justify" wrapText="1"/>
    </xf>
    <xf numFmtId="3" fontId="10" fillId="2" borderId="1" xfId="0" applyNumberFormat="1" applyFont="1" applyFill="1" applyBorder="1"/>
    <xf numFmtId="3" fontId="10" fillId="2" borderId="1" xfId="4" applyNumberFormat="1" applyFont="1" applyFill="1" applyBorder="1" applyAlignment="1">
      <alignment horizontal="right"/>
    </xf>
    <xf numFmtId="0" fontId="10" fillId="2" borderId="1" xfId="0" applyFont="1" applyFill="1" applyBorder="1"/>
    <xf numFmtId="167" fontId="10" fillId="6" borderId="1" xfId="4" applyNumberFormat="1" applyFont="1" applyFill="1" applyBorder="1" applyAlignment="1">
      <alignment horizontal="right"/>
    </xf>
    <xf numFmtId="0" fontId="9" fillId="6" borderId="2" xfId="0" applyFont="1" applyFill="1" applyBorder="1"/>
    <xf numFmtId="4" fontId="13" fillId="2" borderId="12" xfId="1" applyNumberFormat="1" applyFont="1" applyFill="1" applyBorder="1" applyAlignment="1">
      <alignment horizontal="center" wrapText="1"/>
    </xf>
    <xf numFmtId="0" fontId="10" fillId="2" borderId="12" xfId="0" applyFont="1" applyFill="1" applyBorder="1" applyAlignment="1">
      <alignment wrapText="1"/>
    </xf>
    <xf numFmtId="3" fontId="9" fillId="2" borderId="2" xfId="0" applyNumberFormat="1" applyFont="1" applyFill="1" applyBorder="1"/>
    <xf numFmtId="0" fontId="9" fillId="2" borderId="2" xfId="0" applyFont="1" applyFill="1" applyBorder="1"/>
    <xf numFmtId="3" fontId="10" fillId="2" borderId="13" xfId="0" applyNumberFormat="1" applyFont="1" applyFill="1" applyBorder="1"/>
    <xf numFmtId="3" fontId="10" fillId="2" borderId="13" xfId="4" applyNumberFormat="1" applyFont="1" applyFill="1" applyBorder="1" applyAlignment="1">
      <alignment horizontal="right"/>
    </xf>
    <xf numFmtId="0" fontId="10" fillId="2" borderId="13" xfId="0" applyFont="1" applyFill="1" applyBorder="1"/>
    <xf numFmtId="167" fontId="10" fillId="2" borderId="13" xfId="4" applyNumberFormat="1" applyFont="1" applyFill="1" applyBorder="1" applyAlignment="1">
      <alignment horizontal="right"/>
    </xf>
    <xf numFmtId="0" fontId="10" fillId="2" borderId="12" xfId="0" applyFont="1" applyFill="1" applyBorder="1"/>
    <xf numFmtId="0" fontId="10" fillId="2" borderId="7" xfId="0" applyFont="1" applyFill="1" applyBorder="1" applyAlignment="1">
      <alignment wrapText="1"/>
    </xf>
    <xf numFmtId="167" fontId="10" fillId="2" borderId="1" xfId="4" applyNumberFormat="1" applyFont="1" applyFill="1" applyBorder="1" applyAlignment="1">
      <alignment horizontal="right"/>
    </xf>
    <xf numFmtId="3" fontId="10" fillId="2" borderId="3" xfId="4" applyNumberFormat="1" applyFont="1" applyFill="1" applyBorder="1" applyAlignment="1">
      <alignment horizontal="right"/>
    </xf>
    <xf numFmtId="3" fontId="10" fillId="2" borderId="3" xfId="1" applyNumberFormat="1" applyFont="1" applyFill="1" applyBorder="1" applyAlignment="1">
      <alignment horizontal="right" wrapText="1"/>
    </xf>
    <xf numFmtId="167" fontId="10" fillId="2" borderId="3" xfId="4" applyNumberFormat="1" applyFont="1" applyFill="1" applyBorder="1" applyAlignment="1">
      <alignment horizontal="right"/>
    </xf>
    <xf numFmtId="3" fontId="13" fillId="2" borderId="3" xfId="1" applyNumberFormat="1" applyFont="1" applyFill="1" applyBorder="1" applyAlignment="1">
      <alignment horizontal="right" wrapText="1"/>
    </xf>
    <xf numFmtId="0" fontId="10" fillId="2" borderId="14" xfId="0" applyFont="1" applyFill="1" applyBorder="1"/>
    <xf numFmtId="3" fontId="10" fillId="2" borderId="10" xfId="2" applyNumberFormat="1" applyFont="1" applyFill="1" applyBorder="1" applyAlignment="1">
      <alignment horizontal="right"/>
    </xf>
    <xf numFmtId="3" fontId="10" fillId="2" borderId="15" xfId="0" applyNumberFormat="1" applyFont="1" applyFill="1" applyBorder="1"/>
    <xf numFmtId="3" fontId="10" fillId="2" borderId="11" xfId="4" applyNumberFormat="1" applyFont="1" applyFill="1" applyBorder="1" applyAlignment="1">
      <alignment horizontal="right"/>
    </xf>
    <xf numFmtId="0" fontId="10" fillId="2" borderId="15" xfId="0" applyFont="1" applyFill="1" applyBorder="1"/>
    <xf numFmtId="167" fontId="10" fillId="2" borderId="15" xfId="4" applyNumberFormat="1" applyFont="1" applyFill="1" applyBorder="1" applyAlignment="1">
      <alignment horizontal="right"/>
    </xf>
    <xf numFmtId="0" fontId="9" fillId="2" borderId="11" xfId="0" applyFont="1" applyFill="1" applyBorder="1"/>
    <xf numFmtId="3" fontId="10" fillId="5" borderId="9" xfId="4" applyNumberFormat="1" applyFont="1" applyFill="1" applyBorder="1" applyAlignment="1">
      <alignment horizontal="center"/>
    </xf>
    <xf numFmtId="3" fontId="10" fillId="5" borderId="10" xfId="4" applyNumberFormat="1" applyFont="1" applyFill="1" applyBorder="1" applyAlignment="1">
      <alignment horizontal="right" wrapText="1" shrinkToFit="1"/>
    </xf>
    <xf numFmtId="167" fontId="10" fillId="5" borderId="9" xfId="4" applyNumberFormat="1" applyFont="1" applyFill="1" applyBorder="1" applyAlignment="1">
      <alignment horizontal="center"/>
    </xf>
    <xf numFmtId="167" fontId="10" fillId="5" borderId="9" xfId="4" applyNumberFormat="1" applyFont="1" applyFill="1" applyBorder="1" applyAlignment="1">
      <alignment horizontal="right" wrapText="1" shrinkToFit="1"/>
    </xf>
    <xf numFmtId="3" fontId="10" fillId="2" borderId="1" xfId="4" applyNumberFormat="1" applyFont="1" applyFill="1" applyBorder="1" applyAlignment="1">
      <alignment horizontal="center"/>
    </xf>
    <xf numFmtId="3" fontId="10" fillId="2" borderId="1" xfId="4" applyNumberFormat="1" applyFont="1" applyFill="1" applyBorder="1" applyAlignment="1">
      <alignment horizontal="center" wrapText="1" shrinkToFit="1"/>
    </xf>
    <xf numFmtId="167" fontId="10" fillId="2" borderId="1" xfId="4" applyNumberFormat="1" applyFont="1" applyFill="1" applyBorder="1" applyAlignment="1">
      <alignment horizontal="center" wrapText="1" shrinkToFit="1"/>
    </xf>
    <xf numFmtId="167" fontId="10" fillId="2" borderId="1" xfId="4" applyNumberFormat="1" applyFont="1" applyFill="1" applyBorder="1" applyAlignment="1">
      <alignment horizontal="right" wrapText="1" shrinkToFit="1"/>
    </xf>
    <xf numFmtId="0" fontId="10" fillId="2" borderId="2" xfId="0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9" fontId="14" fillId="2" borderId="0" xfId="3" applyFont="1" applyFill="1" applyBorder="1" applyAlignment="1">
      <alignment horizontal="center" wrapText="1"/>
    </xf>
    <xf numFmtId="9" fontId="14" fillId="2" borderId="0" xfId="3" applyFont="1" applyFill="1" applyBorder="1" applyAlignment="1">
      <alignment horizontal="center"/>
    </xf>
    <xf numFmtId="9" fontId="14" fillId="2" borderId="0" xfId="3" applyFont="1" applyFill="1" applyBorder="1" applyAlignment="1"/>
    <xf numFmtId="4" fontId="13" fillId="2" borderId="3" xfId="1" applyNumberFormat="1" applyFont="1" applyFill="1" applyBorder="1" applyAlignment="1">
      <alignment horizontal="center" wrapText="1"/>
    </xf>
    <xf numFmtId="3" fontId="10" fillId="2" borderId="3" xfId="2" applyNumberFormat="1" applyFont="1" applyFill="1" applyBorder="1" applyAlignment="1">
      <alignment horizontal="right"/>
    </xf>
    <xf numFmtId="0" fontId="16" fillId="2" borderId="2" xfId="0" applyFont="1" applyFill="1" applyBorder="1" applyAlignment="1">
      <alignment horizontal="left" vertical="center" wrapText="1"/>
    </xf>
    <xf numFmtId="0" fontId="10" fillId="2" borderId="21" xfId="0" applyFont="1" applyFill="1" applyBorder="1"/>
    <xf numFmtId="3" fontId="10" fillId="2" borderId="22" xfId="2" applyNumberFormat="1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167" fontId="10" fillId="2" borderId="1" xfId="4" applyNumberFormat="1" applyFont="1" applyFill="1" applyBorder="1" applyAlignment="1">
      <alignment horizontal="right" vertical="center"/>
    </xf>
    <xf numFmtId="3" fontId="10" fillId="2" borderId="1" xfId="4" applyNumberFormat="1" applyFont="1" applyFill="1" applyBorder="1" applyAlignment="1">
      <alignment horizontal="right" vertical="center"/>
    </xf>
    <xf numFmtId="3" fontId="9" fillId="4" borderId="1" xfId="4" applyNumberFormat="1" applyFont="1" applyFill="1" applyBorder="1" applyAlignment="1">
      <alignment horizontal="right" vertical="center"/>
    </xf>
    <xf numFmtId="0" fontId="17" fillId="5" borderId="10" xfId="0" applyFont="1" applyFill="1" applyBorder="1" applyAlignment="1">
      <alignment horizontal="left"/>
    </xf>
    <xf numFmtId="0" fontId="18" fillId="5" borderId="2" xfId="0" applyFont="1" applyFill="1" applyBorder="1"/>
    <xf numFmtId="167" fontId="10" fillId="5" borderId="6" xfId="4" applyNumberFormat="1" applyFont="1" applyFill="1" applyBorder="1" applyAlignment="1">
      <alignment horizontal="right"/>
    </xf>
    <xf numFmtId="167" fontId="10" fillId="2" borderId="0" xfId="4" applyNumberFormat="1" applyFont="1" applyFill="1" applyBorder="1" applyAlignment="1">
      <alignment horizontal="right"/>
    </xf>
    <xf numFmtId="0" fontId="10" fillId="2" borderId="8" xfId="0" applyFont="1" applyFill="1" applyBorder="1"/>
    <xf numFmtId="167" fontId="10" fillId="2" borderId="11" xfId="4" applyNumberFormat="1" applyFont="1" applyFill="1" applyBorder="1" applyAlignment="1">
      <alignment horizontal="right"/>
    </xf>
    <xf numFmtId="0" fontId="15" fillId="2" borderId="23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vertical="center"/>
    </xf>
    <xf numFmtId="3" fontId="19" fillId="2" borderId="1" xfId="4" applyNumberFormat="1" applyFont="1" applyFill="1" applyBorder="1" applyAlignment="1">
      <alignment horizontal="right"/>
    </xf>
    <xf numFmtId="0" fontId="20" fillId="0" borderId="0" xfId="6" applyFont="1" applyAlignment="1">
      <alignment vertical="center" wrapText="1"/>
    </xf>
    <xf numFmtId="0" fontId="15" fillId="2" borderId="20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70" fontId="15" fillId="2" borderId="25" xfId="0" applyNumberFormat="1" applyFont="1" applyFill="1" applyBorder="1" applyAlignment="1">
      <alignment horizontal="center" vertical="center"/>
    </xf>
    <xf numFmtId="170" fontId="15" fillId="2" borderId="26" xfId="0" applyNumberFormat="1" applyFont="1" applyFill="1" applyBorder="1" applyAlignment="1">
      <alignment horizontal="center" vertical="center"/>
    </xf>
    <xf numFmtId="0" fontId="10" fillId="7" borderId="12" xfId="0" applyFont="1" applyFill="1" applyBorder="1"/>
    <xf numFmtId="0" fontId="13" fillId="7" borderId="12" xfId="0" applyFont="1" applyFill="1" applyBorder="1"/>
    <xf numFmtId="0" fontId="21" fillId="2" borderId="27" xfId="0" applyFont="1" applyFill="1" applyBorder="1" applyAlignment="1">
      <alignment horizontal="center" vertical="center"/>
    </xf>
  </cellXfs>
  <cellStyles count="7">
    <cellStyle name="Millares" xfId="1" builtinId="3"/>
    <cellStyle name="Millares_Hoja1" xfId="4"/>
    <cellStyle name="Moneda [0]" xfId="2" builtinId="7"/>
    <cellStyle name="Normal" xfId="0" builtinId="0"/>
    <cellStyle name="Normal 2 10" xfId="6"/>
    <cellStyle name="Normal 6 4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CONCURSOS%20DE%20MERITOS\Licitaciones\LOTERIA%20DE%20BOGOTA\CONTRATACION%20DIRECTA%202007\CALIFICACION\CALIFICACION%20FINAL%20LOTE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DOCUMENTOS%20TECNICO%20-%20COMERCIAL\CONTRATACION%20ASEGURADORAS\ENTIDADES%20ESTATALES\METROVIVIENDA\PROCESO%20SEGUROS%202010\CUADRO%20RESUMEN%20-%202010%20METROVIVIENDA%20Q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IDICA"/>
      <sheetName val="FINANCIERA"/>
      <sheetName val="1 PARTICIPANTES"/>
      <sheetName val="2 CRITERIOS"/>
      <sheetName val="3 TRDM AMP OB"/>
      <sheetName val="4 TRDM AMP AD"/>
      <sheetName val="5 TRDM CLA OB"/>
      <sheetName val="6 TRDM CLA AD"/>
      <sheetName val="7 TRDM VLR1"/>
      <sheetName val="8 AU AMP OB"/>
      <sheetName val="9 AU AMP AD"/>
      <sheetName val="10 AU CLA OB"/>
      <sheetName val="11 AU CLA AD"/>
      <sheetName val="12 AU VLR"/>
      <sheetName val="13 SO AMP OB"/>
      <sheetName val="14 SO VLR"/>
      <sheetName val="15 TV AMP OB"/>
      <sheetName val="16 TV CLA OB"/>
      <sheetName val="17 TV CLA AD"/>
      <sheetName val="18 TV VLR"/>
      <sheetName val="19 MN AMP OB"/>
      <sheetName val="20 MN CLA OB"/>
      <sheetName val="21 MN CLA AD"/>
      <sheetName val="22 MN VLR"/>
      <sheetName val="23 RCE AMP OB"/>
      <sheetName val="24 RCE AMP AD"/>
      <sheetName val="25 RCE CLA OB"/>
      <sheetName val="26 RCE CLA AD"/>
      <sheetName val="27 RCE VLR"/>
      <sheetName val="28 RCSP AMP OB"/>
      <sheetName val="29 RCSP AMP AD"/>
      <sheetName val="30 RCSP CLA OB"/>
      <sheetName val="31 RCSP CLA AD"/>
      <sheetName val="32 RCSP VLR"/>
      <sheetName val="33 VGD AMP OB"/>
      <sheetName val="34 VGD AMP AD"/>
      <sheetName val="35 VGD CLA OB"/>
      <sheetName val="37 VGD VLR"/>
      <sheetName val="38 IND AMP OB"/>
      <sheetName val="39 IND AMP AD"/>
      <sheetName val="40 IND CLA OB"/>
      <sheetName val="41 IND CLA AD"/>
      <sheetName val="41 IND VLR"/>
      <sheetName val="42  VGE  AMP OB"/>
      <sheetName val="43 VGE AMP AD"/>
      <sheetName val="44  VGE CLA OB"/>
      <sheetName val="46 VGE VLR"/>
      <sheetName val="47 SIN"/>
      <sheetName val="48 RESUMEN GENERAL"/>
      <sheetName val="49 MAYORES PUNTAJ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CUADRO PRESENTACION"/>
      <sheetName val="RIESGOS"/>
      <sheetName val="COBERTURAS"/>
      <sheetName val="CUADRO RESUMEN"/>
      <sheetName val="Info"/>
      <sheetName val="P Y G FINANCIERO"/>
      <sheetName val="Rea"/>
      <sheetName val="P&amp;G"/>
      <sheetName val="% Pérd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1">
          <cell r="L21" t="str">
            <v>-  TERREMOTO, TEMBLOR, ERUPCIÓN VOLCANICA:  SIN DEDUCIBLE</v>
          </cell>
        </row>
        <row r="22">
          <cell r="L22" t="str">
            <v>-  AMCCoPH AMIT, TERRORISMO  Y SABOTAJE: SIN DEDUCIBLE</v>
          </cell>
        </row>
        <row r="23">
          <cell r="L23" t="str">
            <v>-  HURTO CALIFICADO Y HURTO SIMPLE PARA CUALQUIER BIENES DIFERENTES A EQUIPOS ELECTRICOS Y ELECTRONICOS Y MAQUINARIA: SIN DEDUCIBLE</v>
          </cell>
        </row>
        <row r="24">
          <cell r="L24" t="str">
            <v>-  DEMAS EVENTOS PARA CUALQUIER BIENES DIFERENTES A EQUIPOS ELECTRICOS Y ELECTRONICOS Y MAQUINARIA: SIN DEDUCIBLE</v>
          </cell>
        </row>
        <row r="25">
          <cell r="L25" t="str">
            <v>-  HURTO CALIFICADO Y HURTO SIMPLE DE EQUIPOS ELECTRICOS Y ELECTRONICOS (EXCEPTO CELULARES, AVANTELES, BEEPERS, RADIOTELÉFONOS Y DEMÁS EQUIPOS PORTATILES DE COMUNICACIÓN, CUALQUIER TECNOLOGIA): SIN DEDUCIBLE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84"/>
  <sheetViews>
    <sheetView tabSelected="1" topLeftCell="A26" workbookViewId="0">
      <selection activeCell="B60" sqref="B60"/>
    </sheetView>
  </sheetViews>
  <sheetFormatPr baseColWidth="10" defaultRowHeight="15" x14ac:dyDescent="0.3"/>
  <cols>
    <col min="1" max="1" width="3" style="1" customWidth="1"/>
    <col min="2" max="2" width="51.140625" style="1" customWidth="1"/>
    <col min="3" max="3" width="16.42578125" style="1" customWidth="1"/>
    <col min="4" max="4" width="7.5703125" style="1" customWidth="1"/>
    <col min="5" max="5" width="14.28515625" style="3" customWidth="1"/>
    <col min="6" max="6" width="10.42578125" style="2" customWidth="1"/>
    <col min="7" max="7" width="10.85546875" style="2" customWidth="1"/>
    <col min="8" max="8" width="19.42578125" style="2" customWidth="1"/>
    <col min="9" max="9" width="20.140625" style="1" customWidth="1"/>
    <col min="10" max="16384" width="11.42578125" style="1"/>
  </cols>
  <sheetData>
    <row r="1" spans="1:8" ht="15.75" thickBot="1" x14ac:dyDescent="0.35">
      <c r="B1" s="131" t="s">
        <v>57</v>
      </c>
      <c r="C1" s="131"/>
      <c r="D1" s="131"/>
      <c r="E1" s="131"/>
      <c r="F1" s="131"/>
      <c r="G1" s="131"/>
      <c r="H1" s="131"/>
    </row>
    <row r="2" spans="1:8" x14ac:dyDescent="0.3">
      <c r="B2" s="118" t="s">
        <v>47</v>
      </c>
      <c r="C2" s="119"/>
      <c r="D2" s="119"/>
      <c r="E2" s="119"/>
      <c r="F2" s="119"/>
      <c r="G2" s="119"/>
      <c r="H2" s="120"/>
    </row>
    <row r="3" spans="1:8" x14ac:dyDescent="0.3">
      <c r="B3" s="121"/>
      <c r="C3" s="122"/>
      <c r="D3" s="122"/>
      <c r="E3" s="122"/>
      <c r="F3" s="122"/>
      <c r="G3" s="122"/>
      <c r="H3" s="123"/>
    </row>
    <row r="4" spans="1:8" ht="18.75" x14ac:dyDescent="0.3">
      <c r="B4" s="114" t="str">
        <f>"VIGENCIA  "&amp;+(G4-D4)&amp;"  Dias"</f>
        <v>VIGENCIA  0  Dias</v>
      </c>
      <c r="C4" s="115" t="s">
        <v>44</v>
      </c>
      <c r="D4" s="127"/>
      <c r="E4" s="128"/>
      <c r="F4" s="115" t="s">
        <v>45</v>
      </c>
      <c r="G4" s="127"/>
      <c r="H4" s="128"/>
    </row>
    <row r="5" spans="1:8" ht="15.75" thickBot="1" x14ac:dyDescent="0.35">
      <c r="A5" s="10"/>
      <c r="B5" s="98" t="s">
        <v>46</v>
      </c>
      <c r="C5" s="97" t="s">
        <v>35</v>
      </c>
      <c r="D5" s="97"/>
      <c r="E5" s="96"/>
      <c r="F5" s="95"/>
      <c r="G5" s="95"/>
      <c r="H5" s="95"/>
    </row>
    <row r="6" spans="1:8" ht="15" customHeight="1" thickBot="1" x14ac:dyDescent="0.35">
      <c r="A6" s="10"/>
      <c r="B6" s="124" t="s">
        <v>34</v>
      </c>
      <c r="C6" s="125"/>
      <c r="D6" s="125"/>
      <c r="E6" s="125"/>
      <c r="F6" s="125"/>
      <c r="G6" s="125"/>
      <c r="H6" s="126"/>
    </row>
    <row r="7" spans="1:8" ht="28.5" customHeight="1" thickBot="1" x14ac:dyDescent="0.35">
      <c r="B7" s="94" t="s">
        <v>33</v>
      </c>
      <c r="C7" s="93" t="s">
        <v>32</v>
      </c>
      <c r="D7" s="92" t="s">
        <v>31</v>
      </c>
      <c r="E7" s="92" t="s">
        <v>30</v>
      </c>
      <c r="F7" s="91" t="s">
        <v>29</v>
      </c>
      <c r="G7" s="90" t="s">
        <v>28</v>
      </c>
      <c r="H7" s="90" t="s">
        <v>27</v>
      </c>
    </row>
    <row r="8" spans="1:8" ht="17.25" customHeight="1" x14ac:dyDescent="0.35">
      <c r="B8" s="108" t="s">
        <v>26</v>
      </c>
      <c r="C8" s="89"/>
      <c r="D8" s="89"/>
      <c r="E8" s="88"/>
      <c r="F8" s="87"/>
      <c r="G8" s="86"/>
      <c r="H8" s="86"/>
    </row>
    <row r="9" spans="1:8" ht="15.75" thickBot="1" x14ac:dyDescent="0.35">
      <c r="B9" s="85" t="s">
        <v>25</v>
      </c>
      <c r="C9" s="84"/>
      <c r="D9" s="54"/>
      <c r="E9" s="83"/>
      <c r="F9" s="82"/>
      <c r="G9" s="81"/>
      <c r="H9" s="81"/>
    </row>
    <row r="10" spans="1:8" x14ac:dyDescent="0.3">
      <c r="B10" s="72" t="s">
        <v>38</v>
      </c>
      <c r="C10" s="41">
        <v>42262500000</v>
      </c>
      <c r="D10" s="57"/>
      <c r="E10" s="41"/>
      <c r="F10" s="38">
        <f t="shared" ref="F10:F11" si="0">(C10*D10/1000)</f>
        <v>0</v>
      </c>
      <c r="G10" s="38">
        <f t="shared" ref="G10:G11" si="1">(F10*19/100)</f>
        <v>0</v>
      </c>
      <c r="H10" s="38">
        <f t="shared" ref="H10:H11" si="2">(F10+G10)</f>
        <v>0</v>
      </c>
    </row>
    <row r="11" spans="1:8" ht="15.75" thickBot="1" x14ac:dyDescent="0.35">
      <c r="B11" s="56" t="s">
        <v>9</v>
      </c>
      <c r="C11" s="110">
        <f>C10*0.05</f>
        <v>2113125000</v>
      </c>
      <c r="D11" s="64"/>
      <c r="E11" s="41"/>
      <c r="F11" s="38">
        <f t="shared" si="0"/>
        <v>0</v>
      </c>
      <c r="G11" s="38">
        <f t="shared" si="1"/>
        <v>0</v>
      </c>
      <c r="H11" s="38">
        <f t="shared" si="2"/>
        <v>0</v>
      </c>
    </row>
    <row r="12" spans="1:8" x14ac:dyDescent="0.3">
      <c r="B12" s="42" t="s">
        <v>24</v>
      </c>
      <c r="C12" s="41">
        <v>1147328593</v>
      </c>
      <c r="D12" s="64"/>
      <c r="E12" s="41"/>
      <c r="F12" s="80">
        <f t="shared" ref="F12:F18" si="3">(C12*D12/1000)</f>
        <v>0</v>
      </c>
      <c r="G12" s="38">
        <f t="shared" ref="G12:G18" si="4">(F12*19/100)</f>
        <v>0</v>
      </c>
      <c r="H12" s="38">
        <f t="shared" ref="H12:H18" si="5">(F12+G12)</f>
        <v>0</v>
      </c>
    </row>
    <row r="13" spans="1:8" x14ac:dyDescent="0.3">
      <c r="B13" s="56" t="s">
        <v>9</v>
      </c>
      <c r="C13" s="110">
        <f>C12*0.05</f>
        <v>57366429.650000006</v>
      </c>
      <c r="D13" s="64"/>
      <c r="E13" s="41"/>
      <c r="F13" s="38">
        <f t="shared" si="3"/>
        <v>0</v>
      </c>
      <c r="G13" s="38">
        <f t="shared" si="4"/>
        <v>0</v>
      </c>
      <c r="H13" s="38">
        <f t="shared" si="5"/>
        <v>0</v>
      </c>
    </row>
    <row r="14" spans="1:8" x14ac:dyDescent="0.3">
      <c r="B14" s="72" t="s">
        <v>22</v>
      </c>
      <c r="C14" s="41"/>
      <c r="D14" s="64"/>
      <c r="E14" s="41"/>
      <c r="F14" s="38">
        <f t="shared" si="3"/>
        <v>0</v>
      </c>
      <c r="G14" s="38">
        <f t="shared" si="4"/>
        <v>0</v>
      </c>
      <c r="H14" s="38">
        <f t="shared" si="5"/>
        <v>0</v>
      </c>
    </row>
    <row r="15" spans="1:8" x14ac:dyDescent="0.3">
      <c r="B15" s="72" t="s">
        <v>16</v>
      </c>
      <c r="C15" s="41">
        <v>0</v>
      </c>
      <c r="D15" s="64"/>
      <c r="E15" s="41"/>
      <c r="F15" s="38">
        <f t="shared" si="3"/>
        <v>0</v>
      </c>
      <c r="G15" s="38">
        <f t="shared" si="4"/>
        <v>0</v>
      </c>
      <c r="H15" s="38">
        <f t="shared" si="5"/>
        <v>0</v>
      </c>
    </row>
    <row r="16" spans="1:8" x14ac:dyDescent="0.3">
      <c r="B16" s="72" t="s">
        <v>20</v>
      </c>
      <c r="C16" s="41">
        <v>43036842</v>
      </c>
      <c r="D16" s="64"/>
      <c r="E16" s="41"/>
      <c r="F16" s="38">
        <f t="shared" si="3"/>
        <v>0</v>
      </c>
      <c r="G16" s="38">
        <f t="shared" si="4"/>
        <v>0</v>
      </c>
      <c r="H16" s="38">
        <f t="shared" si="5"/>
        <v>0</v>
      </c>
    </row>
    <row r="17" spans="2:8" x14ac:dyDescent="0.3">
      <c r="B17" s="56" t="s">
        <v>9</v>
      </c>
      <c r="C17" s="110">
        <f>C16*0.05</f>
        <v>2151842.1</v>
      </c>
      <c r="D17" s="64"/>
      <c r="E17" s="41"/>
      <c r="F17" s="38">
        <f t="shared" si="3"/>
        <v>0</v>
      </c>
      <c r="G17" s="38">
        <f t="shared" si="4"/>
        <v>0</v>
      </c>
      <c r="H17" s="38">
        <f t="shared" si="5"/>
        <v>0</v>
      </c>
    </row>
    <row r="18" spans="2:8" x14ac:dyDescent="0.3">
      <c r="B18" s="72" t="s">
        <v>19</v>
      </c>
      <c r="C18" s="41">
        <v>1223793379</v>
      </c>
      <c r="D18" s="64"/>
      <c r="E18" s="41"/>
      <c r="F18" s="38">
        <f t="shared" si="3"/>
        <v>0</v>
      </c>
      <c r="G18" s="38">
        <f t="shared" si="4"/>
        <v>0</v>
      </c>
      <c r="H18" s="38">
        <f t="shared" si="5"/>
        <v>0</v>
      </c>
    </row>
    <row r="19" spans="2:8" ht="15.75" thickBot="1" x14ac:dyDescent="0.35">
      <c r="B19" s="79"/>
      <c r="C19" s="111"/>
      <c r="D19" s="113"/>
      <c r="E19" s="77"/>
      <c r="F19" s="78"/>
      <c r="G19" s="75"/>
      <c r="H19" s="34">
        <f>SUM(H10:H18)</f>
        <v>0</v>
      </c>
    </row>
    <row r="20" spans="2:8" ht="15.75" thickBot="1" x14ac:dyDescent="0.35">
      <c r="B20" s="67" t="s">
        <v>23</v>
      </c>
      <c r="C20" s="74"/>
      <c r="D20" s="112"/>
      <c r="E20" s="61"/>
      <c r="F20" s="60"/>
      <c r="G20" s="59"/>
      <c r="H20" s="59"/>
    </row>
    <row r="21" spans="2:8" x14ac:dyDescent="0.3">
      <c r="B21" s="72" t="s">
        <v>22</v>
      </c>
      <c r="C21" s="41">
        <f>C14</f>
        <v>0</v>
      </c>
      <c r="D21" s="57"/>
      <c r="E21" s="71"/>
      <c r="F21" s="38">
        <f t="shared" ref="F21:F27" si="6">(C21*D21/1000)</f>
        <v>0</v>
      </c>
      <c r="G21" s="38">
        <f t="shared" ref="G21:G27" si="7">(F21*19/100)</f>
        <v>0</v>
      </c>
      <c r="H21" s="38">
        <f t="shared" ref="H21:H27" si="8">(F21+G21)</f>
        <v>0</v>
      </c>
    </row>
    <row r="22" spans="2:8" x14ac:dyDescent="0.3">
      <c r="B22" s="129" t="s">
        <v>21</v>
      </c>
      <c r="C22" s="41">
        <f>C12-C30</f>
        <v>-2512331407</v>
      </c>
      <c r="D22" s="64"/>
      <c r="E22" s="71"/>
      <c r="F22" s="38">
        <f t="shared" si="6"/>
        <v>0</v>
      </c>
      <c r="G22" s="38">
        <f t="shared" si="7"/>
        <v>0</v>
      </c>
      <c r="H22" s="38">
        <f t="shared" si="8"/>
        <v>0</v>
      </c>
    </row>
    <row r="23" spans="2:8" x14ac:dyDescent="0.3">
      <c r="B23" s="130" t="s">
        <v>9</v>
      </c>
      <c r="C23" s="110">
        <f>C22*0.05</f>
        <v>-125616570.35000001</v>
      </c>
      <c r="D23" s="64"/>
      <c r="E23" s="71"/>
      <c r="F23" s="38">
        <f t="shared" si="6"/>
        <v>0</v>
      </c>
      <c r="G23" s="38">
        <f t="shared" si="7"/>
        <v>0</v>
      </c>
      <c r="H23" s="38">
        <f t="shared" si="8"/>
        <v>0</v>
      </c>
    </row>
    <row r="24" spans="2:8" x14ac:dyDescent="0.3">
      <c r="B24" s="72" t="s">
        <v>16</v>
      </c>
      <c r="C24" s="41">
        <v>0</v>
      </c>
      <c r="D24" s="64"/>
      <c r="E24" s="71"/>
      <c r="F24" s="38">
        <f t="shared" si="6"/>
        <v>0</v>
      </c>
      <c r="G24" s="38">
        <f t="shared" si="7"/>
        <v>0</v>
      </c>
      <c r="H24" s="38">
        <f t="shared" si="8"/>
        <v>0</v>
      </c>
    </row>
    <row r="25" spans="2:8" x14ac:dyDescent="0.3">
      <c r="B25" s="72" t="s">
        <v>20</v>
      </c>
      <c r="C25" s="41">
        <f>C16</f>
        <v>43036842</v>
      </c>
      <c r="D25" s="64"/>
      <c r="E25" s="71"/>
      <c r="F25" s="38">
        <f t="shared" si="6"/>
        <v>0</v>
      </c>
      <c r="G25" s="38">
        <f t="shared" si="7"/>
        <v>0</v>
      </c>
      <c r="H25" s="38">
        <f t="shared" si="8"/>
        <v>0</v>
      </c>
    </row>
    <row r="26" spans="2:8" x14ac:dyDescent="0.3">
      <c r="B26" s="56" t="s">
        <v>9</v>
      </c>
      <c r="C26" s="110">
        <f>C25*0.05</f>
        <v>2151842.1</v>
      </c>
      <c r="D26" s="64"/>
      <c r="E26" s="71"/>
      <c r="F26" s="38">
        <f t="shared" si="6"/>
        <v>0</v>
      </c>
      <c r="G26" s="38">
        <f t="shared" si="7"/>
        <v>0</v>
      </c>
      <c r="H26" s="38">
        <f t="shared" si="8"/>
        <v>0</v>
      </c>
    </row>
    <row r="27" spans="2:8" ht="15.75" thickBot="1" x14ac:dyDescent="0.35">
      <c r="B27" s="37" t="s">
        <v>19</v>
      </c>
      <c r="C27" s="41">
        <f>C18</f>
        <v>1223793379</v>
      </c>
      <c r="D27" s="55"/>
      <c r="E27" s="71"/>
      <c r="F27" s="38">
        <f t="shared" si="6"/>
        <v>0</v>
      </c>
      <c r="G27" s="38">
        <f t="shared" si="7"/>
        <v>0</v>
      </c>
      <c r="H27" s="38">
        <f t="shared" si="8"/>
        <v>0</v>
      </c>
    </row>
    <row r="28" spans="2:8" ht="15.75" thickBot="1" x14ac:dyDescent="0.35">
      <c r="B28" s="37"/>
      <c r="C28" s="41"/>
      <c r="D28" s="77"/>
      <c r="E28" s="77"/>
      <c r="F28" s="76"/>
      <c r="G28" s="75"/>
      <c r="H28" s="34">
        <f>SUM(H21:H27)</f>
        <v>0</v>
      </c>
    </row>
    <row r="29" spans="2:8" ht="15.75" thickBot="1" x14ac:dyDescent="0.35">
      <c r="B29" s="67" t="s">
        <v>18</v>
      </c>
      <c r="C29" s="74"/>
      <c r="D29" s="61"/>
      <c r="E29" s="61"/>
      <c r="F29" s="60"/>
      <c r="G29" s="59"/>
      <c r="H29" s="59"/>
    </row>
    <row r="30" spans="2:8" ht="15.75" thickBot="1" x14ac:dyDescent="0.35">
      <c r="B30" s="73" t="s">
        <v>39</v>
      </c>
      <c r="C30" s="41">
        <v>3659660000</v>
      </c>
      <c r="D30" s="57"/>
      <c r="E30" s="71"/>
      <c r="F30" s="38">
        <f>(C30*D30/1000)</f>
        <v>0</v>
      </c>
      <c r="G30" s="38">
        <f>(F30*19/100)</f>
        <v>0</v>
      </c>
      <c r="H30" s="38">
        <f>(F30+G30)</f>
        <v>0</v>
      </c>
    </row>
    <row r="31" spans="2:8" x14ac:dyDescent="0.3">
      <c r="B31" s="73" t="s">
        <v>17</v>
      </c>
      <c r="C31" s="41">
        <f>C25</f>
        <v>43036842</v>
      </c>
      <c r="D31" s="57"/>
      <c r="E31" s="71"/>
      <c r="F31" s="38">
        <f>(C31*D31/1000)</f>
        <v>0</v>
      </c>
      <c r="G31" s="38">
        <f>(F31*19/100)</f>
        <v>0</v>
      </c>
      <c r="H31" s="38">
        <f>(F31+G31)</f>
        <v>0</v>
      </c>
    </row>
    <row r="32" spans="2:8" x14ac:dyDescent="0.3">
      <c r="B32" s="56" t="s">
        <v>9</v>
      </c>
      <c r="C32" s="41">
        <f>C31*0.05</f>
        <v>2151842.1</v>
      </c>
      <c r="D32" s="64"/>
      <c r="E32" s="71"/>
      <c r="F32" s="38">
        <f>(C32*D32/1000)</f>
        <v>0</v>
      </c>
      <c r="G32" s="38">
        <f>(F32*19/100)</f>
        <v>0</v>
      </c>
      <c r="H32" s="38">
        <f>(F32+G32)</f>
        <v>0</v>
      </c>
    </row>
    <row r="33" spans="2:8" ht="15.75" thickBot="1" x14ac:dyDescent="0.35">
      <c r="B33" s="72" t="s">
        <v>16</v>
      </c>
      <c r="C33" s="41"/>
      <c r="D33" s="55"/>
      <c r="E33" s="71"/>
      <c r="F33" s="38">
        <f>(C33*D33/1000)</f>
        <v>0</v>
      </c>
      <c r="G33" s="38">
        <f>(F33*19/100)</f>
        <v>0</v>
      </c>
      <c r="H33" s="38">
        <f>(F33+G33)</f>
        <v>0</v>
      </c>
    </row>
    <row r="34" spans="2:8" ht="15.75" thickBot="1" x14ac:dyDescent="0.35">
      <c r="B34" s="37"/>
      <c r="C34" s="41"/>
      <c r="D34" s="70"/>
      <c r="E34" s="70"/>
      <c r="F34" s="69"/>
      <c r="G34" s="68"/>
      <c r="H34" s="34">
        <f>SUM(H30:H33)</f>
        <v>0</v>
      </c>
    </row>
    <row r="35" spans="2:8" ht="15.75" thickBot="1" x14ac:dyDescent="0.35">
      <c r="B35" s="67" t="s">
        <v>15</v>
      </c>
      <c r="C35" s="67"/>
      <c r="D35" s="67"/>
      <c r="E35" s="67"/>
      <c r="F35" s="66"/>
      <c r="G35" s="66"/>
      <c r="H35" s="66"/>
    </row>
    <row r="36" spans="2:8" x14ac:dyDescent="0.3">
      <c r="B36" s="42" t="s">
        <v>14</v>
      </c>
      <c r="C36" s="41">
        <f>C18</f>
        <v>1223793379</v>
      </c>
      <c r="D36" s="57"/>
      <c r="E36" s="41"/>
      <c r="F36" s="38">
        <f t="shared" ref="F36:F41" si="9">(C36*D36/1000)</f>
        <v>0</v>
      </c>
      <c r="G36" s="38">
        <f t="shared" ref="G36:G41" si="10">(F36*19/100)</f>
        <v>0</v>
      </c>
      <c r="H36" s="38">
        <f t="shared" ref="H36:H41" si="11">(F36+G36)</f>
        <v>0</v>
      </c>
    </row>
    <row r="37" spans="2:8" x14ac:dyDescent="0.3">
      <c r="B37" s="56" t="s">
        <v>9</v>
      </c>
      <c r="C37" s="41">
        <f>C36*0.05</f>
        <v>61189668.950000003</v>
      </c>
      <c r="D37" s="64"/>
      <c r="E37" s="41"/>
      <c r="F37" s="38">
        <f t="shared" si="9"/>
        <v>0</v>
      </c>
      <c r="G37" s="38">
        <f t="shared" si="10"/>
        <v>0</v>
      </c>
      <c r="H37" s="38">
        <f t="shared" si="11"/>
        <v>0</v>
      </c>
    </row>
    <row r="38" spans="2:8" ht="16.5" customHeight="1" x14ac:dyDescent="0.3">
      <c r="B38" s="65" t="s">
        <v>13</v>
      </c>
      <c r="C38" s="41">
        <v>40787125</v>
      </c>
      <c r="D38" s="64"/>
      <c r="E38" s="41"/>
      <c r="F38" s="38">
        <f t="shared" si="9"/>
        <v>0</v>
      </c>
      <c r="G38" s="38">
        <f t="shared" si="10"/>
        <v>0</v>
      </c>
      <c r="H38" s="38">
        <f t="shared" si="11"/>
        <v>0</v>
      </c>
    </row>
    <row r="39" spans="2:8" ht="16.5" customHeight="1" x14ac:dyDescent="0.3">
      <c r="B39" s="56" t="s">
        <v>9</v>
      </c>
      <c r="C39" s="41">
        <f>C38*0.05</f>
        <v>2039356.25</v>
      </c>
      <c r="D39" s="64"/>
      <c r="E39" s="41"/>
      <c r="F39" s="38">
        <f t="shared" si="9"/>
        <v>0</v>
      </c>
      <c r="G39" s="38">
        <f t="shared" si="10"/>
        <v>0</v>
      </c>
      <c r="H39" s="38">
        <f t="shared" si="11"/>
        <v>0</v>
      </c>
    </row>
    <row r="40" spans="2:8" x14ac:dyDescent="0.3">
      <c r="B40" s="65" t="s">
        <v>12</v>
      </c>
      <c r="C40" s="41"/>
      <c r="D40" s="64"/>
      <c r="E40" s="41"/>
      <c r="F40" s="38">
        <f t="shared" si="9"/>
        <v>0</v>
      </c>
      <c r="G40" s="38">
        <f t="shared" si="10"/>
        <v>0</v>
      </c>
      <c r="H40" s="38">
        <f t="shared" si="11"/>
        <v>0</v>
      </c>
    </row>
    <row r="41" spans="2:8" ht="15.75" thickBot="1" x14ac:dyDescent="0.35">
      <c r="B41" s="56" t="s">
        <v>9</v>
      </c>
      <c r="C41" s="41">
        <f>C40*0.05</f>
        <v>0</v>
      </c>
      <c r="D41" s="55"/>
      <c r="E41" s="41"/>
      <c r="F41" s="38">
        <f t="shared" si="9"/>
        <v>0</v>
      </c>
      <c r="G41" s="38">
        <f t="shared" si="10"/>
        <v>0</v>
      </c>
      <c r="H41" s="38">
        <f t="shared" si="11"/>
        <v>0</v>
      </c>
    </row>
    <row r="42" spans="2:8" ht="16.5" customHeight="1" thickBot="1" x14ac:dyDescent="0.35">
      <c r="B42" s="37"/>
      <c r="C42" s="36"/>
      <c r="D42" s="54"/>
      <c r="E42" s="54"/>
      <c r="F42" s="35"/>
      <c r="G42" s="53"/>
      <c r="H42" s="34">
        <f>SUM(H36:H41)</f>
        <v>0</v>
      </c>
    </row>
    <row r="43" spans="2:8" ht="15.75" thickBot="1" x14ac:dyDescent="0.35">
      <c r="B43" s="63" t="s">
        <v>11</v>
      </c>
      <c r="C43" s="62"/>
      <c r="D43" s="61"/>
      <c r="E43" s="61"/>
      <c r="F43" s="60"/>
      <c r="G43" s="59"/>
      <c r="H43" s="59"/>
    </row>
    <row r="44" spans="2:8" ht="18.75" customHeight="1" x14ac:dyDescent="0.3">
      <c r="B44" s="58" t="s">
        <v>10</v>
      </c>
      <c r="C44" s="41">
        <v>43036842</v>
      </c>
      <c r="D44" s="57"/>
      <c r="E44" s="41"/>
      <c r="F44" s="38">
        <f>(C44*D44/1000)</f>
        <v>0</v>
      </c>
      <c r="G44" s="38">
        <f>(F44*19/100)</f>
        <v>0</v>
      </c>
      <c r="H44" s="38">
        <f>(F44+G44)</f>
        <v>0</v>
      </c>
    </row>
    <row r="45" spans="2:8" ht="18.75" customHeight="1" thickBot="1" x14ac:dyDescent="0.35">
      <c r="B45" s="56" t="s">
        <v>9</v>
      </c>
      <c r="C45" s="41">
        <f>C44*0.05</f>
        <v>2151842.1</v>
      </c>
      <c r="D45" s="55"/>
      <c r="E45" s="41"/>
      <c r="F45" s="38">
        <f>(C45*D45/1000)</f>
        <v>0</v>
      </c>
      <c r="G45" s="38">
        <f>(F45*19/100)</f>
        <v>0</v>
      </c>
      <c r="H45" s="38">
        <f>(F45+G45)</f>
        <v>0</v>
      </c>
    </row>
    <row r="46" spans="2:8" ht="15.75" thickBot="1" x14ac:dyDescent="0.35">
      <c r="B46" s="37"/>
      <c r="C46" s="41"/>
      <c r="D46" s="54"/>
      <c r="E46" s="54"/>
      <c r="F46" s="35"/>
      <c r="G46" s="53"/>
      <c r="H46" s="34">
        <f>SUM(H44:H45)</f>
        <v>0</v>
      </c>
    </row>
    <row r="47" spans="2:8" ht="15.75" customHeight="1" thickBot="1" x14ac:dyDescent="0.4">
      <c r="B47" s="109" t="s">
        <v>8</v>
      </c>
      <c r="C47" s="44"/>
      <c r="D47" s="52"/>
      <c r="E47" s="52"/>
      <c r="F47" s="43"/>
      <c r="G47" s="51"/>
      <c r="H47" s="51"/>
    </row>
    <row r="48" spans="2:8" x14ac:dyDescent="0.3">
      <c r="B48" s="42" t="s">
        <v>7</v>
      </c>
      <c r="C48" s="41">
        <v>3000000000</v>
      </c>
      <c r="D48" s="40"/>
      <c r="E48" s="39"/>
      <c r="F48" s="38">
        <f>(C48*D48/100)</f>
        <v>0</v>
      </c>
      <c r="G48" s="38">
        <f>(F48*19/100)</f>
        <v>0</v>
      </c>
      <c r="H48" s="38">
        <f>(F48+G48)</f>
        <v>0</v>
      </c>
    </row>
    <row r="49" spans="2:8" ht="15.75" thickBot="1" x14ac:dyDescent="0.35">
      <c r="B49" s="37"/>
      <c r="C49" s="36"/>
      <c r="D49" s="36"/>
      <c r="E49" s="36"/>
      <c r="F49" s="35"/>
      <c r="G49" s="35"/>
      <c r="H49" s="34">
        <f>H48</f>
        <v>0</v>
      </c>
    </row>
    <row r="50" spans="2:8" ht="16.5" thickBot="1" x14ac:dyDescent="0.4">
      <c r="B50" s="109" t="s">
        <v>37</v>
      </c>
      <c r="C50" s="44"/>
      <c r="D50" s="44"/>
      <c r="E50" s="44"/>
      <c r="F50" s="43"/>
      <c r="G50" s="43"/>
      <c r="H50" s="43"/>
    </row>
    <row r="51" spans="2:8" x14ac:dyDescent="0.3">
      <c r="B51" s="47" t="s">
        <v>5</v>
      </c>
      <c r="C51" s="46">
        <v>350000000</v>
      </c>
      <c r="D51" s="40"/>
      <c r="E51" s="50"/>
      <c r="F51" s="49">
        <f>(C51*D51/100)</f>
        <v>0</v>
      </c>
      <c r="G51" s="48">
        <f>(F51*19/100)</f>
        <v>0</v>
      </c>
      <c r="H51" s="48">
        <f>(F51+G51)</f>
        <v>0</v>
      </c>
    </row>
    <row r="52" spans="2:8" ht="15.75" thickBot="1" x14ac:dyDescent="0.35">
      <c r="B52" s="37"/>
      <c r="C52" s="36"/>
      <c r="D52" s="36"/>
      <c r="E52" s="36"/>
      <c r="F52" s="35"/>
      <c r="G52" s="35"/>
      <c r="H52" s="34">
        <f>H51</f>
        <v>0</v>
      </c>
    </row>
    <row r="53" spans="2:8" ht="16.5" thickBot="1" x14ac:dyDescent="0.4">
      <c r="B53" s="109" t="s">
        <v>6</v>
      </c>
      <c r="C53" s="44"/>
      <c r="D53" s="44"/>
      <c r="E53" s="44"/>
      <c r="F53" s="43"/>
      <c r="G53" s="43"/>
      <c r="H53" s="43"/>
    </row>
    <row r="54" spans="2:8" x14ac:dyDescent="0.3">
      <c r="B54" s="42" t="s">
        <v>5</v>
      </c>
      <c r="C54" s="41">
        <v>800000000</v>
      </c>
      <c r="D54" s="40"/>
      <c r="E54" s="45"/>
      <c r="F54" s="38">
        <f>(C54*D54/100)</f>
        <v>0</v>
      </c>
      <c r="G54" s="38">
        <f>(F54*19/100)</f>
        <v>0</v>
      </c>
      <c r="H54" s="38">
        <f>(F54+G54)</f>
        <v>0</v>
      </c>
    </row>
    <row r="55" spans="2:8" ht="15.75" thickBot="1" x14ac:dyDescent="0.35">
      <c r="B55" s="37"/>
      <c r="C55" s="36"/>
      <c r="D55" s="36"/>
      <c r="E55" s="36"/>
      <c r="F55" s="35"/>
      <c r="G55" s="35"/>
      <c r="H55" s="34">
        <f>H54</f>
        <v>0</v>
      </c>
    </row>
    <row r="56" spans="2:8" ht="16.5" thickBot="1" x14ac:dyDescent="0.4">
      <c r="B56" s="109" t="s">
        <v>40</v>
      </c>
      <c r="C56" s="44"/>
      <c r="D56" s="44"/>
      <c r="E56" s="44"/>
      <c r="F56" s="43"/>
      <c r="G56" s="43"/>
      <c r="H56" s="43"/>
    </row>
    <row r="57" spans="2:8" x14ac:dyDescent="0.3">
      <c r="B57" s="102" t="s">
        <v>41</v>
      </c>
      <c r="C57" s="41">
        <v>153000000</v>
      </c>
      <c r="D57" s="40"/>
      <c r="E57" s="45"/>
      <c r="F57" s="38">
        <f>(C57*D57/100)</f>
        <v>0</v>
      </c>
      <c r="G57" s="38">
        <f>(F57*19/100)</f>
        <v>0</v>
      </c>
      <c r="H57" s="103">
        <f>(F57+G57)</f>
        <v>0</v>
      </c>
    </row>
    <row r="58" spans="2:8" ht="15.75" thickBot="1" x14ac:dyDescent="0.35">
      <c r="B58" s="79"/>
      <c r="C58" s="77"/>
      <c r="D58" s="99"/>
      <c r="E58" s="36"/>
      <c r="F58" s="100"/>
      <c r="G58" s="100"/>
      <c r="H58" s="34">
        <f>H57</f>
        <v>0</v>
      </c>
    </row>
    <row r="59" spans="2:8" ht="16.5" thickBot="1" x14ac:dyDescent="0.4">
      <c r="B59" s="109" t="s">
        <v>42</v>
      </c>
      <c r="C59" s="44"/>
      <c r="D59" s="44"/>
      <c r="E59" s="44"/>
      <c r="F59" s="43"/>
      <c r="G59" s="43"/>
      <c r="H59" s="43"/>
    </row>
    <row r="60" spans="2:8" x14ac:dyDescent="0.3">
      <c r="B60" s="102" t="s">
        <v>43</v>
      </c>
      <c r="C60" s="41"/>
      <c r="D60" s="40"/>
      <c r="E60" s="45"/>
      <c r="F60" s="38">
        <f>(C60*D60/100)</f>
        <v>0</v>
      </c>
      <c r="G60" s="38">
        <f>(F60*19/100)</f>
        <v>0</v>
      </c>
      <c r="H60" s="103">
        <f>(F60+G60)</f>
        <v>0</v>
      </c>
    </row>
    <row r="61" spans="2:8" ht="15.75" thickBot="1" x14ac:dyDescent="0.35">
      <c r="B61" s="79"/>
      <c r="C61" s="77"/>
      <c r="D61" s="99"/>
      <c r="E61" s="36"/>
      <c r="F61" s="100"/>
      <c r="G61" s="100"/>
      <c r="H61" s="34">
        <f>H60</f>
        <v>0</v>
      </c>
    </row>
    <row r="62" spans="2:8" s="104" customFormat="1" ht="27" customHeight="1" thickBot="1" x14ac:dyDescent="0.25">
      <c r="B62" s="101" t="s">
        <v>36</v>
      </c>
      <c r="C62" s="105"/>
      <c r="D62" s="105"/>
      <c r="E62" s="105"/>
      <c r="F62" s="106"/>
      <c r="G62" s="106"/>
      <c r="H62" s="107">
        <v>3000000</v>
      </c>
    </row>
    <row r="63" spans="2:8" s="26" customFormat="1" ht="12.75" customHeight="1" thickBot="1" x14ac:dyDescent="0.35">
      <c r="B63" s="33"/>
      <c r="C63" s="29"/>
      <c r="D63" s="32"/>
      <c r="E63" s="32"/>
      <c r="F63" s="28"/>
      <c r="G63" s="31"/>
      <c r="H63" s="116"/>
    </row>
    <row r="64" spans="2:8" s="26" customFormat="1" ht="30" customHeight="1" thickBot="1" x14ac:dyDescent="0.4">
      <c r="B64" s="30" t="s">
        <v>4</v>
      </c>
      <c r="C64" s="29"/>
      <c r="D64" s="29"/>
      <c r="E64" s="29"/>
      <c r="F64" s="28"/>
      <c r="G64" s="28"/>
      <c r="H64" s="27">
        <f>H19+H28+H34+H42+H46+H49+H52+H55+H58+H62</f>
        <v>3000000</v>
      </c>
    </row>
    <row r="65" spans="2:8" x14ac:dyDescent="0.3">
      <c r="B65" s="25"/>
      <c r="C65" s="24"/>
      <c r="D65" s="24"/>
      <c r="E65" s="23"/>
      <c r="F65" s="22"/>
      <c r="G65" s="21"/>
      <c r="H65" s="21"/>
    </row>
    <row r="66" spans="2:8" s="10" customFormat="1" ht="14.25" customHeight="1" x14ac:dyDescent="0.3">
      <c r="C66" s="20"/>
      <c r="D66" s="20"/>
      <c r="E66" s="18"/>
      <c r="F66" s="19"/>
      <c r="G66" s="11" t="s">
        <v>0</v>
      </c>
      <c r="H66" s="11"/>
    </row>
    <row r="67" spans="2:8" s="10" customFormat="1" x14ac:dyDescent="0.3">
      <c r="B67" s="15" t="s">
        <v>3</v>
      </c>
      <c r="C67" s="17">
        <v>265597978.23464102</v>
      </c>
      <c r="D67" s="17"/>
      <c r="E67" s="18"/>
      <c r="F67" s="14"/>
      <c r="G67" s="11"/>
      <c r="H67" s="11"/>
    </row>
    <row r="68" spans="2:8" s="10" customFormat="1" x14ac:dyDescent="0.3">
      <c r="B68" s="15" t="s">
        <v>2</v>
      </c>
      <c r="C68" s="17" t="e">
        <v>#REF!</v>
      </c>
      <c r="D68" s="17"/>
      <c r="E68" s="18"/>
      <c r="F68" s="14"/>
      <c r="G68" s="11"/>
      <c r="H68" s="11"/>
    </row>
    <row r="69" spans="2:8" s="10" customFormat="1" x14ac:dyDescent="0.3">
      <c r="B69" s="15" t="s">
        <v>1</v>
      </c>
      <c r="C69" s="17" t="e">
        <v>#REF!</v>
      </c>
      <c r="D69" s="17"/>
      <c r="E69" s="18"/>
      <c r="F69" s="14"/>
      <c r="G69" s="11"/>
      <c r="H69" s="11"/>
    </row>
    <row r="70" spans="2:8" s="10" customFormat="1" x14ac:dyDescent="0.3">
      <c r="B70" s="117" t="s">
        <v>48</v>
      </c>
      <c r="C70" s="17"/>
      <c r="D70" s="17"/>
      <c r="E70" s="16"/>
      <c r="F70" s="14"/>
      <c r="G70" s="11"/>
      <c r="H70" s="11"/>
    </row>
    <row r="71" spans="2:8" s="10" customFormat="1" x14ac:dyDescent="0.3">
      <c r="B71" s="117" t="s">
        <v>49</v>
      </c>
      <c r="C71" s="15"/>
      <c r="D71" s="15"/>
      <c r="E71" s="16"/>
      <c r="F71" s="14"/>
      <c r="G71" s="11"/>
      <c r="H71" s="11"/>
    </row>
    <row r="72" spans="2:8" s="10" customFormat="1" x14ac:dyDescent="0.3">
      <c r="B72" s="117" t="s">
        <v>50</v>
      </c>
      <c r="C72" s="15"/>
      <c r="D72" s="15"/>
      <c r="E72" s="12"/>
      <c r="F72" s="14"/>
      <c r="G72" s="11" t="s">
        <v>0</v>
      </c>
      <c r="H72" s="11"/>
    </row>
    <row r="73" spans="2:8" s="10" customFormat="1" x14ac:dyDescent="0.3">
      <c r="B73" s="117" t="s">
        <v>51</v>
      </c>
      <c r="C73" s="13">
        <v>42794</v>
      </c>
      <c r="E73" s="12"/>
      <c r="F73" s="11"/>
      <c r="G73" s="11"/>
      <c r="H73" s="11"/>
    </row>
    <row r="74" spans="2:8" s="10" customFormat="1" x14ac:dyDescent="0.3">
      <c r="B74" s="117" t="s">
        <v>52</v>
      </c>
      <c r="C74" s="13">
        <v>43159</v>
      </c>
      <c r="E74" s="12"/>
      <c r="F74" s="11"/>
      <c r="G74" s="11"/>
      <c r="H74" s="11"/>
    </row>
    <row r="75" spans="2:8" s="10" customFormat="1" x14ac:dyDescent="0.3">
      <c r="B75" s="117" t="s">
        <v>53</v>
      </c>
      <c r="C75" s="10">
        <v>320</v>
      </c>
      <c r="E75" s="12"/>
      <c r="F75" s="11"/>
      <c r="G75" s="11"/>
      <c r="H75" s="11"/>
    </row>
    <row r="76" spans="2:8" s="10" customFormat="1" x14ac:dyDescent="0.3">
      <c r="B76" s="117" t="s">
        <v>54</v>
      </c>
      <c r="E76" s="12"/>
      <c r="F76" s="11"/>
      <c r="G76" s="11"/>
      <c r="H76" s="11"/>
    </row>
    <row r="77" spans="2:8" s="10" customFormat="1" x14ac:dyDescent="0.3">
      <c r="B77" s="117" t="s">
        <v>55</v>
      </c>
      <c r="E77" s="12"/>
      <c r="F77" s="11"/>
      <c r="G77" s="11"/>
      <c r="H77" s="11"/>
    </row>
    <row r="78" spans="2:8" s="10" customFormat="1" x14ac:dyDescent="0.3">
      <c r="B78" s="117" t="s">
        <v>56</v>
      </c>
      <c r="E78" s="12"/>
      <c r="F78" s="11"/>
      <c r="G78" s="11"/>
      <c r="H78" s="11"/>
    </row>
    <row r="79" spans="2:8" s="10" customFormat="1" x14ac:dyDescent="0.3">
      <c r="E79" s="9"/>
      <c r="F79" s="11"/>
      <c r="G79" s="11"/>
      <c r="H79" s="11"/>
    </row>
    <row r="80" spans="2:8" s="7" customFormat="1" x14ac:dyDescent="0.3">
      <c r="E80" s="9"/>
      <c r="F80" s="8"/>
      <c r="G80" s="8"/>
      <c r="H80" s="8"/>
    </row>
    <row r="81" spans="5:8" s="7" customFormat="1" x14ac:dyDescent="0.3">
      <c r="E81" s="6"/>
      <c r="F81" s="8"/>
      <c r="G81" s="8"/>
      <c r="H81" s="8"/>
    </row>
    <row r="82" spans="5:8" s="4" customFormat="1" x14ac:dyDescent="0.3">
      <c r="E82" s="6"/>
      <c r="F82" s="5"/>
      <c r="G82" s="5"/>
      <c r="H82" s="5"/>
    </row>
    <row r="83" spans="5:8" s="4" customFormat="1" x14ac:dyDescent="0.3">
      <c r="E83" s="6"/>
      <c r="F83" s="5"/>
      <c r="G83" s="5"/>
      <c r="H83" s="5"/>
    </row>
    <row r="84" spans="5:8" s="4" customFormat="1" x14ac:dyDescent="0.3">
      <c r="E84" s="3"/>
      <c r="F84" s="5"/>
      <c r="G84" s="5"/>
      <c r="H84" s="5"/>
    </row>
  </sheetData>
  <mergeCells count="5">
    <mergeCell ref="B2:H3"/>
    <mergeCell ref="B6:H6"/>
    <mergeCell ref="D4:E4"/>
    <mergeCell ref="G4:H4"/>
    <mergeCell ref="B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ECONOMICO</vt:lpstr>
    </vt:vector>
  </TitlesOfParts>
  <Company>ARTHUR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Hernandez</dc:creator>
  <cp:lastModifiedBy>User-Pc</cp:lastModifiedBy>
  <dcterms:created xsi:type="dcterms:W3CDTF">2018-07-12T16:44:03Z</dcterms:created>
  <dcterms:modified xsi:type="dcterms:W3CDTF">2020-07-31T17:38:13Z</dcterms:modified>
</cp:coreProperties>
</file>